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根单词导入模板_20260120162501" sheetId="1" r:id="rId1"/>
  </sheets>
  <definedNames>
    <definedName name="_xlnm._FilterDatabase" localSheetId="0" hidden="1">词根单词导入模板_20260120162501!$A$1:$O$6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<sst xmlns="http://schemas.openxmlformats.org/spreadsheetml/2006/main" count="9391" uniqueCount="6804">
  <si>
    <t>级别</t>
  </si>
  <si>
    <t>单词</t>
  </si>
  <si>
    <t>词性</t>
  </si>
  <si>
    <t>前缀1</t>
  </si>
  <si>
    <t>前缀2</t>
  </si>
  <si>
    <t>词根</t>
  </si>
  <si>
    <t>后缀1</t>
  </si>
  <si>
    <t>后缀2</t>
  </si>
  <si>
    <t>词根组成推理</t>
  </si>
  <si>
    <t>初中含义</t>
  </si>
  <si>
    <t>音标</t>
  </si>
  <si>
    <t>例句</t>
  </si>
  <si>
    <t>例句中文</t>
  </si>
  <si>
    <t>中英文混合记忆</t>
  </si>
  <si>
    <t>背诵口诀</t>
  </si>
  <si>
    <t>不限</t>
  </si>
  <si>
    <t>abrupt</t>
  </si>
  <si>
    <t>adj.</t>
  </si>
  <si>
    <t>ab-</t>
  </si>
  <si>
    <t>rupt</t>
  </si>
  <si>
    <t>ab- (离开) + rupt (断裂) -&gt; 突然断开联系 -&gt; 突然的</t>
  </si>
  <si>
    <t>突然的</t>
  </si>
  <si>
    <t>/əˈbrʌpt/</t>
  </si>
  <si>
    <t>The bus came to an abrupt stop.</t>
  </si>
  <si>
    <t>公共汽车突然停了下来。</t>
  </si>
  <si>
    <t>这个 abrupt 变化太快，像突然 snapped（断掉）一样。</t>
  </si>
  <si>
    <t>ab 离开 rupt 断开，事发突然真意外。</t>
  </si>
  <si>
    <t>bankrupt</t>
  </si>
  <si>
    <t>adj./n./v.</t>
  </si>
  <si>
    <t>bank (银行/柜台) + rupt (破裂) -&gt; 银行柜台破了 -&gt; 破产的</t>
  </si>
  <si>
    <t>破产的</t>
  </si>
  <si>
    <t>/ˈbæŋkrʌpt/</t>
  </si>
  <si>
    <t>The company went bankrupt after the crisis.</t>
  </si>
  <si>
    <t>危机过后，这家公司破产了。</t>
  </si>
  <si>
    <t>他在 bank 里的钱都没了，彻底 bankrupt 了。</t>
  </si>
  <si>
    <t>bank 银行 rupt 破，口袋空空没钱过。</t>
  </si>
  <si>
    <t>corrupt</t>
  </si>
  <si>
    <t>adj./v.</t>
  </si>
  <si>
    <t>cor-</t>
  </si>
  <si>
    <t>cor- (全部) + rupt (破坏) -&gt; 道德完全败坏 -&gt; 贪污的</t>
  </si>
  <si>
    <t>腐败的</t>
  </si>
  <si>
    <t>/kəˈrʌpt/</t>
  </si>
  <si>
    <t>The corrupt officials were arrested.</t>
  </si>
  <si>
    <t>那些贪官被逮捕了。</t>
  </si>
  <si>
    <t>这个 corrupt 的官员彻底 broken 了法律。</t>
  </si>
  <si>
    <t>cor 全部 rupt 破，腐败贪污必受挫。</t>
  </si>
  <si>
    <t>disrupt</t>
  </si>
  <si>
    <t>v.</t>
  </si>
  <si>
    <t>dis-</t>
  </si>
  <si>
    <t>dis- (分开) + rupt (断裂) -&gt; 使断裂分开 -&gt; 扰乱</t>
  </si>
  <si>
    <t>干扰</t>
  </si>
  <si>
    <t>/dɪsˈrʌpt/</t>
  </si>
  <si>
    <t>Protesters tried to disrupt the meeting.</t>
  </si>
  <si>
    <t>抗议者试图扰乱会议。</t>
  </si>
  <si>
    <t>别来 disrupt 我的计划，让它 break 掉。</t>
  </si>
  <si>
    <t>dis 分开 rupt 裂，秩序扰乱心更切。</t>
  </si>
  <si>
    <t>erupt</t>
  </si>
  <si>
    <t>e-</t>
  </si>
  <si>
    <t>e- (向外) + rupt (破裂) -&gt; 破裂而出 -&gt; 爆发</t>
  </si>
  <si>
    <t>喷发</t>
  </si>
  <si>
    <t>/ɪˈrʌpt/</t>
  </si>
  <si>
    <t>The volcano could erupt at any time.</t>
  </si>
  <si>
    <t>火山随时可能喷发。</t>
  </si>
  <si>
    <t>岩浆 e 向外，rupt 冲破地壳爆发了。</t>
  </si>
  <si>
    <t>e 往外走 rupt 破，火山喷发势头火。</t>
  </si>
  <si>
    <t>interrupt</t>
  </si>
  <si>
    <t>inter-</t>
  </si>
  <si>
    <t>inter- (在...之间) + rupt (断裂) -&gt; 在中间切断 -&gt; 打断</t>
  </si>
  <si>
    <t>打断</t>
  </si>
  <si>
    <t>/ˌɪntəˈrʌpt/</t>
  </si>
  <si>
    <t>Don't interrupt me while I'm speaking.</t>
  </si>
  <si>
    <t>我讲话时请不要打断我。</t>
  </si>
  <si>
    <t>他在中间 inter 插话，rupt 了我的演讲。</t>
  </si>
  <si>
    <t>inter 之间 rupt 破，中途打断真罗嗦。</t>
  </si>
  <si>
    <t>rupture</t>
  </si>
  <si>
    <t>n./v.</t>
  </si>
  <si>
    <t>rupt (破裂) + -ure (名词后缀) -&gt; 破裂的状态 -&gt; 破裂</t>
  </si>
  <si>
    <t>破裂</t>
  </si>
  <si>
    <t>/ˈrʌptʃə(r)/</t>
  </si>
  <si>
    <t>The pipe may rupture under pressure.</t>
  </si>
  <si>
    <t>管道在压力下可能会破裂。</t>
  </si>
  <si>
    <t>医生在处理那个 rupture，是一个严重的 break。</t>
  </si>
  <si>
    <t>rupt 破裂 ure 缀，关系破裂心受罪。</t>
  </si>
  <si>
    <t>corruption</t>
  </si>
  <si>
    <t>n.</t>
  </si>
  <si>
    <t>cor- (全部) + rupt (破坏) + -ion (名词后缀) -&gt; 整体被破坏的状态 -&gt; 腐败</t>
  </si>
  <si>
    <t>贪污</t>
  </si>
  <si>
    <t>/kəˈrʌpʃn/</t>
  </si>
  <si>
    <t>He was accused of bribery and corruption.</t>
  </si>
  <si>
    <t>他被指控受贿和贪污。</t>
  </si>
  <si>
    <t>在这个 corruption 盛行的地方，规则被 break 完了。</t>
  </si>
  <si>
    <t>cor 全 rupt 破 ion 缀，腐败名声难再回。</t>
  </si>
  <si>
    <t>disruptive</t>
  </si>
  <si>
    <t>dis- (分开) + rupt (断裂) + -ive (形容词后缀) -&gt; 趋向于破坏秩序的 -&gt; 破坏性的</t>
  </si>
  <si>
    <t>引起混乱的</t>
  </si>
  <si>
    <t>/dɪsˈrʌptɪv/</t>
  </si>
  <si>
    <t>She has a disruptive influence on the class.</t>
  </si>
  <si>
    <t>她对全班有干扰性的影响。</t>
  </si>
  <si>
    <t>他的行为太 disruptive，让课堂 break 掉了。</t>
  </si>
  <si>
    <t>dis 离 rupt 破 ive 缀，破坏分子惹人累。</t>
  </si>
  <si>
    <t>interruption</t>
  </si>
  <si>
    <t>inter- (在...之间) + rupt (断裂) + -ion (名词后缀) -&gt; 在中间切断的行为 -&gt; 中断</t>
  </si>
  <si>
    <t>/ˌɪntəˈrʌpʃn/</t>
  </si>
  <si>
    <t>We can talk now without interruption.</t>
  </si>
  <si>
    <t>我们现在可以不受干扰地交谈了。</t>
  </si>
  <si>
    <t>这个 interruption 导致了我们的 break。</t>
  </si>
  <si>
    <t>inter 间 rupt 破 ion 名，打断中断不消停。</t>
  </si>
  <si>
    <t>interrogate</t>
  </si>
  <si>
    <t>rog</t>
  </si>
  <si>
    <t>inter- (在...之间) + rog (问) + -ate (动词后缀) -&gt; 在两者之间互相讯问 -&gt; 审讯</t>
  </si>
  <si>
    <t>审问，盘问</t>
  </si>
  <si>
    <t>/ɪnˈterəɡeɪt/</t>
  </si>
  <si>
    <t>The police interrogated the suspect for several hours.</t>
  </si>
  <si>
    <t>警察对嫌疑人审问了几个小时。</t>
  </si>
  <si>
    <t>由于案件 inter- (在中间)，所以要 interrogate（审问）嫌疑人。</t>
  </si>
  <si>
    <t>inter 之间 rog 问，审讯盘问是本分。</t>
  </si>
  <si>
    <t>arrogant</t>
  </si>
  <si>
    <t>ar-</t>
  </si>
  <si>
    <t>ad- (去/向) + rog (要求) + -ant (形容词后缀) -&gt; 总是向他人提出过分要求的 -&gt; 傲慢的</t>
  </si>
  <si>
    <t>傲慢的，自大的</t>
  </si>
  <si>
    <t>/ˈærəɡənt/</t>
  </si>
  <si>
    <t>He was so arrogant that he ignored everyone's advice.</t>
  </si>
  <si>
    <t>他是如此傲慢，以至于无视了所有人的建议。</t>
  </si>
  <si>
    <t>总是对人 rog (要求) 太多的 ar- (去/向)，就会显得很 arrogant（傲慢）。</t>
  </si>
  <si>
    <t>ar 向前 rog 要求，傲慢自大招人愁。</t>
  </si>
  <si>
    <t>prerogative</t>
  </si>
  <si>
    <t>pre-</t>
  </si>
  <si>
    <t>pre- (预先) + rog (要求) + -ative (名词后缀) -&gt; 可以预先提出要求的权利 -&gt; 特权</t>
  </si>
  <si>
    <t>特权，君权</t>
  </si>
  <si>
    <t>/prɪˈrɒɡətɪv/</t>
  </si>
  <si>
    <t>It is the king's prerogative to pardon criminals.</t>
  </si>
  <si>
    <t>赦免罪犯是国王的特权。</t>
  </si>
  <si>
    <t>可以 pre- (提前) 就 rog (要求) 得到的，就是 prerogative（特权）。</t>
  </si>
  <si>
    <t>pre 在前 rog 要求，特权地位在心头。</t>
  </si>
  <si>
    <t>derogatory</t>
  </si>
  <si>
    <t>de-</t>
  </si>
  <si>
    <t>de- (向下) + rog (说话/要求) + -at (词干) + -ory (形容词后缀) -&gt; 说话语气向下贬低别人 -&gt; 贬损的</t>
  </si>
  <si>
    <t>贬低的，诽谤的</t>
  </si>
  <si>
    <t>/dɪˈrɒɡətri/</t>
  </si>
  <si>
    <t>She made some derogatory remarks about her coworkers.</t>
  </si>
  <si>
    <t>她对同事们发表了一些贬损的言论。</t>
  </si>
  <si>
    <t>de- (向下) 去 rog (说) 别人的坏话，是非常 derogatory（贬损的）。</t>
  </si>
  <si>
    <t>de 向下 rog 说话，贬损之词莫要发。</t>
  </si>
  <si>
    <t>abrogate</t>
  </si>
  <si>
    <t>ab- (离开) + rog (法案) + -ate (动词后缀) -&gt; 使原本的法案离开效力 -&gt; 废除</t>
  </si>
  <si>
    <t>废除，取消</t>
  </si>
  <si>
    <t>/ˈæbrəɡeɪt/</t>
  </si>
  <si>
    <t>The government decided to abrogate the old treaty.</t>
  </si>
  <si>
    <t>政府决定废除那项旧条约。</t>
  </si>
  <si>
    <t>要把法律 rog (要求) ab- (拿走)，就是 abrogate（废除）。</t>
  </si>
  <si>
    <t>ab 离开 rog 要求，废除条约在左右。</t>
  </si>
  <si>
    <t>surrogate</t>
  </si>
  <si>
    <t>sur-</t>
  </si>
  <si>
    <t>sub- (在下面/代替) + rog (指定) + -ate (名词后缀) -&gt; 代替被指定的人 -&gt; 代理人</t>
  </si>
  <si>
    <t>代理人，代用品</t>
  </si>
  <si>
    <t>/ˈsʌrəɡət/</t>
  </si>
  <si>
    <t>She acted as a surrogate mother for the couple.</t>
  </si>
  <si>
    <t>她为这对夫妇担任代孕母亲。</t>
  </si>
  <si>
    <t>sur- (代替) 别人去履行 rog (要求) 的，就是 surrogate（代理）。</t>
  </si>
  <si>
    <t>sur 代替 rog 指定，代理人员很称心。</t>
  </si>
  <si>
    <t>interrogation</t>
  </si>
  <si>
    <t>inter- (在...之间) + rog (问) + -at (词干) + -ion (名词后缀) -&gt; 双方在场进行提问的行为 -&gt; 讯问</t>
  </si>
  <si>
    <t>审问，问号</t>
  </si>
  <si>
    <t>/ɪnˌterəˈɡeɪʃn/</t>
  </si>
  <si>
    <t>The suspect cracked under interrogation.</t>
  </si>
  <si>
    <t>嫌疑人在审讯下交代了罪行。</t>
  </si>
  <si>
    <t>长时间的 inter- (相互) rog (提问) 就是一场 interrogation（讯问）。</t>
  </si>
  <si>
    <t>inter 之间 rog 问，名词讯问是本真。</t>
  </si>
  <si>
    <t>arrogance</t>
  </si>
  <si>
    <t>ad- (去/向) + rog (要求) + -ance (名词后缀) -&gt; 总是在要求他人的态度 -&gt; 傲慢</t>
  </si>
  <si>
    <t>自大，傲慢</t>
  </si>
  <si>
    <t>/ˈærəɡəns/</t>
  </si>
  <si>
    <t>His arrogance made him many enemies.</t>
  </si>
  <si>
    <t>他的傲慢让他结下了许多仇人。</t>
  </si>
  <si>
    <t>那个人的 arrogance（傲慢）源于他不断地 ar- (向) 别人 rog (提要求)。</t>
  </si>
  <si>
    <t>ar 向前 rog 要求，傲慢无礼难交友。</t>
  </si>
  <si>
    <t>interrogative</t>
  </si>
  <si>
    <t>inter- (在...之间) + rog (问) + -at (词干) + -ive (形容词后缀) -&gt; 处于提问状态的 -&gt; 疑问的</t>
  </si>
  <si>
    <t>疑问的，质问的</t>
  </si>
  <si>
    <t>/ˌɪntəˈrɒɡətɪv/</t>
  </si>
  <si>
    <t>An interrogative sentence usually ends with a question mark.</t>
  </si>
  <si>
    <t>疑问句通常以问号结束。</t>
  </si>
  <si>
    <t>用来 inter- (互动) 进行 rog (提问) 的词叫 interrogative（疑问词）。</t>
  </si>
  <si>
    <t>inter 之间 rog 问，形容词疑问是学问。</t>
  </si>
  <si>
    <t>rogation</t>
  </si>
  <si>
    <t>rog (问/要求) + -at (词干) + -ion (名词后缀) -&gt; 向神灵提出要求的过程 -&gt; 祈祷</t>
  </si>
  <si>
    <t>祈祷，祷告</t>
  </si>
  <si>
    <t>/rəʊˈɡeɪʃn/</t>
  </si>
  <si>
    <t>They held a rogation for the success of the harvest.</t>
  </si>
  <si>
    <t>他们为丰收举行了祈祷仪式。</t>
  </si>
  <si>
    <t>人们通过 rogation（祷告）向上天 rog (请求) 雨水。</t>
  </si>
  <si>
    <t>rog 是要求 ion 词，祈祷上天求甘霖。</t>
  </si>
  <si>
    <t>rotate</t>
  </si>
  <si>
    <t>rotat</t>
  </si>
  <si>
    <t>rotat (旋转) + -e (动词后缀) -&gt; 使其像轮子一样转动 -&gt; 旋转</t>
  </si>
  <si>
    <t>旋转；轮换</t>
  </si>
  <si>
    <t>/ˈrəʊteɪt/</t>
  </si>
  <si>
    <t>The Earth takes 24 hours to rotate on its axis.</t>
  </si>
  <si>
    <t>地球绕轴自转一周需要24小时。</t>
  </si>
  <si>
    <t>地球在 rotate 旋转，我们在 wait 等待。</t>
  </si>
  <si>
    <t>rotat 转动加 e，旋转轮换不费力。</t>
  </si>
  <si>
    <t>rotation</t>
  </si>
  <si>
    <t>rotat (旋转) + -ion (名词后缀) -&gt; 旋转的行为或过程 -&gt; 旋转</t>
  </si>
  <si>
    <t>旋转；循环</t>
  </si>
  <si>
    <t>/rəʊˈteɪʃn/</t>
  </si>
  <si>
    <t>The crop rotation helps keep the soil healthy.</t>
  </si>
  <si>
    <t>轮作有助于保持土壤健康。</t>
  </si>
  <si>
    <t>这次 rotation 轮换，是我们的 mission 任务。</t>
  </si>
  <si>
    <t>rotat 旋转加 ion，轮换循环在进行。</t>
  </si>
  <si>
    <t>rotary</t>
  </si>
  <si>
    <t>rot</t>
  </si>
  <si>
    <t>rot (轮子) + -ary (形容词后缀) -&gt; 具有轮子形状或运动特征的 -&gt; 旋转的</t>
  </si>
  <si>
    <t>旋转的；环形的</t>
  </si>
  <si>
    <t>/ˈrəʊtəri/</t>
  </si>
  <si>
    <t>The machine has a rotary blade for cutting.</t>
  </si>
  <si>
    <t>这台机器有一个旋转刀片用于切割。</t>
  </si>
  <si>
    <t>在这个 rotary 旋转的广场，生活很 merry 快乐。</t>
  </si>
  <si>
    <t>rot 轮子加 ary，旋转环形多奇趣。</t>
  </si>
  <si>
    <t>rotund</t>
  </si>
  <si>
    <t>rot (轮子) + -und (形容词后缀) -&gt; 像轮子一样圆的 -&gt; 圆胖的</t>
  </si>
  <si>
    <t>圆胖的；（声音）洪亮的</t>
  </si>
  <si>
    <t>/rəʊˈtʌnd/</t>
  </si>
  <si>
    <t>The rotund gentleman laughed heartily.</t>
  </si>
  <si>
    <t>那位胖乎乎的绅士爽朗地大笑起来。</t>
  </si>
  <si>
    <t>一个 rotund 圆胖的人，总是很 kind 善良。</t>
  </si>
  <si>
    <t>rot 圆轮加 und，圆胖洪亮声音厚。</t>
  </si>
  <si>
    <t>rotunda</t>
  </si>
  <si>
    <t>rot (轮子) + -unda (名词后缀) -&gt; 形状像圆轮一样的建筑 -&gt; 圆形大厅</t>
  </si>
  <si>
    <t>圆形建筑；大厅</t>
  </si>
  <si>
    <t>/rəʊˈtʌndə/</t>
  </si>
  <si>
    <t>The Capitol rotunda is filled with historic paintings.</t>
  </si>
  <si>
    <t>国会大厦的圆形大厅里挂满了历史画作。</t>
  </si>
  <si>
    <t>在 rotunda 圆形大厅里，我们跳着 panda 熊猫舞。</t>
  </si>
  <si>
    <t>rot 圆形加 unda，圆形大厅顶呱呱。</t>
  </si>
  <si>
    <t>rotor</t>
  </si>
  <si>
    <t>rot (旋转) + -or (物体后缀) -&gt; 负责旋转的核心部件 -&gt; 转子</t>
  </si>
  <si>
    <t>（机器的）转子；旋转体</t>
  </si>
  <si>
    <t>/ˈrəʊtə(r)/</t>
  </si>
  <si>
    <t>The helicopter's rotor blades began to spin.</t>
  </si>
  <si>
    <t>直升机的旋翼片开始旋转。</t>
  </si>
  <si>
    <t>直升机的 rotor 转子，发出的声音像 motor 摩托。</t>
  </si>
  <si>
    <t>rot 旋转加 or，转子旋翼显威力。</t>
  </si>
  <si>
    <t>rotatable</t>
  </si>
  <si>
    <t>rotat (旋转) + -able (能...的) -&gt; 具备旋转属性的 -&gt; 可旋转的</t>
  </si>
  <si>
    <t>可旋转的</t>
  </si>
  <si>
    <t>/rəʊˈteɪtəbl/</t>
  </si>
  <si>
    <t>The screen is rotatable for better viewing angles.</t>
  </si>
  <si>
    <t>屏幕是可旋转的，以便获得更好的视角。</t>
  </si>
  <si>
    <t>这个 rotatable 可旋转的架子，非常 valuable 有价值。</t>
  </si>
  <si>
    <t>rotat 旋转加 able，可转属性更便捷。</t>
  </si>
  <si>
    <t>rotisserie</t>
  </si>
  <si>
    <t>rot (旋转) + -isserie (名词后缀，常指场所或器具) -&gt; 用来旋转烘烤食物的架子 -&gt; 电烤肉架</t>
  </si>
  <si>
    <t>烤肉店；电烤肉架</t>
  </si>
  <si>
    <t>/rəʊˈtɪsəri/</t>
  </si>
  <si>
    <t>We bought a delicious chicken from the rotisserie.</t>
  </si>
  <si>
    <t>我们从烤肉店买了一只美味的烤鸡。</t>
  </si>
  <si>
    <t>在 rotisserie 烤肉架上，鸡肉在旋转。</t>
  </si>
  <si>
    <t>rot 旋转烤肉架，美味香气传万家。</t>
  </si>
  <si>
    <t>rotifer</t>
  </si>
  <si>
    <t>-i-</t>
  </si>
  <si>
    <t>rot (轮子) + -i- (连接符) + -fer (携带) -&gt; 身体带有轮状器官的生物 -&gt; 轮虫</t>
  </si>
  <si>
    <t>轮虫</t>
  </si>
  <si>
    <t>/ˈrəʊtɪfə(r)/</t>
  </si>
  <si>
    <t>A rotifer is a microscopic aquatic animal.</t>
  </si>
  <si>
    <t>轮虫是一种微小的水生动物。</t>
  </si>
  <si>
    <t>显微镜下的 rotifer 轮虫，长得真 differ 不同。</t>
  </si>
  <si>
    <t>rot 轮子 fer 携带，轮虫微小水里在。</t>
  </si>
  <si>
    <t>rotogravure</t>
  </si>
  <si>
    <t>-o-</t>
  </si>
  <si>
    <t>gravure</t>
  </si>
  <si>
    <t>rot (旋转) + -o- (连接符) + gravure (雕刻印刷) -&gt; 利用滚筒旋转进行印刷 -&gt; 轮转凹版印刷</t>
  </si>
  <si>
    <t>轮转凹版印刷</t>
  </si>
  <si>
    <t>/ˌrəʊtəɡrəˈvjʊə(r)/</t>
  </si>
  <si>
    <t>Many magazines are printed using rotogravure.</t>
  </si>
  <si>
    <t>许多杂志是使用轮转凹版印刷术印刷的。</t>
  </si>
  <si>
    <t>这本杂志用了 rotogravure 印刷，色彩很 pure 纯正。</t>
  </si>
  <si>
    <t>rot 旋转加印刷，轮转印刷速度快。</t>
  </si>
  <si>
    <t>rude</t>
  </si>
  <si>
    <t>rud</t>
  </si>
  <si>
    <t>rud (粗糙的) + -e (后缀) -&gt; 表现得像未经加工的木头一样粗糙 -&gt; 粗鲁的</t>
  </si>
  <si>
    <t>无礼的，粗鲁的</t>
  </si>
  <si>
    <t>/ruːd/</t>
  </si>
  <si>
    <t>It is rude to talk with your mouth full.</t>
  </si>
  <si>
    <t>嘴里含着食物说话是不礼貌的。</t>
  </si>
  <si>
    <t>他的行为非常 rude，在那大喊大叫，简直是一个粗鲁的人。</t>
  </si>
  <si>
    <t>rud 原始不礼貌，说话 rude 太狂傲。</t>
  </si>
  <si>
    <t>rudiment</t>
  </si>
  <si>
    <t>rud (原始) + -i- (连接符) + -ment (名词后缀) -&gt; 知识的最原始形态 -&gt; 基本原理</t>
  </si>
  <si>
    <t>基础，基本原理</t>
  </si>
  <si>
    <t>/ˈruːdɪmənt/</t>
  </si>
  <si>
    <t>He only knows the rudiments of painting.</t>
  </si>
  <si>
    <t>他只懂绘画的基础入门知识。</t>
  </si>
  <si>
    <t>学习英语要先学 rudiment，掌握这些基础，才能更进一步。</t>
  </si>
  <si>
    <t>rud 原始 ment 是名，rudiment 基础要记清。</t>
  </si>
  <si>
    <t>rudimentary</t>
  </si>
  <si>
    <t>rud (原始) + -i- (连接符) + -mentary (形容词后缀) -&gt; 处于最原始状态的 -&gt; 基本的</t>
  </si>
  <si>
    <t>基本的，初步的</t>
  </si>
  <si>
    <t>/ˌruːdɪˈmentri/</t>
  </si>
  <si>
    <t>The airplane was a rudimentary flying machine.</t>
  </si>
  <si>
    <t>那架飞机是一台原始的飞行机器。</t>
  </si>
  <si>
    <t>他的设备很 rudimentary，只有最基础的功能。</t>
  </si>
  <si>
    <t>rudimentary 并不难，基础水平在门前。</t>
  </si>
  <si>
    <t>erudite</t>
  </si>
  <si>
    <t>e- (出) + rud (粗野) + -ite (形容词后缀) -&gt; 从粗野无知的状态中走出来 -&gt; 博学的</t>
  </si>
  <si>
    <t>博学的</t>
  </si>
  <si>
    <t>/ˈerudaɪt/</t>
  </si>
  <si>
    <t>He is an erudite scholar in the field of history.</t>
  </si>
  <si>
    <t>他是历史领域一位博学的学者。</t>
  </si>
  <si>
    <t>这位学者非常 erudite，脱离了原始无知，显得特别博学。</t>
  </si>
  <si>
    <t>e 出 rud 粗 ite 形，博学 erudite 很聪明。</t>
  </si>
  <si>
    <t>erudition</t>
  </si>
  <si>
    <t>e- (出) + rud (粗野) + -ition (名词后缀) -&gt; 摆脱粗野状态后的学识 -&gt; 博学</t>
  </si>
  <si>
    <t>博学，学识</t>
  </si>
  <si>
    <t>/ˌeruˈdɪʃn/</t>
  </si>
  <si>
    <t>Her erudition in literature impressed everyone.</t>
  </si>
  <si>
    <t>她在文学方面的博学给每个人都留下了深刻印象。</t>
  </si>
  <si>
    <t>教授展示了他的 erudition，让大家见识到了深厚的博学底蕴。</t>
  </si>
  <si>
    <t>erudition 名词现，博学多才在眼前。</t>
  </si>
  <si>
    <t>rudeness</t>
  </si>
  <si>
    <t>rud (粗鲁) + -e (后缀) + -ness (状态后缀) -&gt; 粗鲁表现出的性质 -&gt; 粗鲁</t>
  </si>
  <si>
    <t>粗鲁，无礼</t>
  </si>
  <si>
    <t>/ˈruːdnəs/</t>
  </si>
  <si>
    <t>I apologize for my rudeness.</t>
  </si>
  <si>
    <t>我为我的粗鲁行为道歉。</t>
  </si>
  <si>
    <t>由于他的 rudeness，大家都觉得他很没礼貌。</t>
  </si>
  <si>
    <t>rude 变名加 ness，粗鲁无礼别去试。</t>
  </si>
  <si>
    <t>rudely</t>
  </si>
  <si>
    <t>adv.</t>
  </si>
  <si>
    <t>rud (粗鲁) + -e (后缀) + -ly (副词后缀) -&gt; 以粗鲁的方式 -&gt; 无礼地</t>
  </si>
  <si>
    <t>无礼地，粗鲁地</t>
  </si>
  <si>
    <t>/ˈruːdli/</t>
  </si>
  <si>
    <t>He rudely interrupted our conversation.</t>
  </si>
  <si>
    <t>他粗鲁地打断了我们的谈话。</t>
  </si>
  <si>
    <t>他 rudely 地推开了门，一点礼貌都没有。</t>
  </si>
  <si>
    <t>rude 后面加上 ly，无礼地动很不乖。</t>
  </si>
  <si>
    <t>eruditely</t>
  </si>
  <si>
    <t>e- (出) + rud (粗野) + -ite (后缀) + -ly (副词后缀) -&gt; 以博学的方式 -&gt; 博学地</t>
  </si>
  <si>
    <t>博学地</t>
  </si>
  <si>
    <t>/ˈerudaɪtli/</t>
  </si>
  <si>
    <t>She spoke eruditely about ancient civilizations.</t>
  </si>
  <si>
    <t>她博学地谈论着古代文明。</t>
  </si>
  <si>
    <t>他 eruditely 地讲解着哲学，听起来非常有学问。</t>
  </si>
  <si>
    <t>erudite 加 ly，博学演讲人人爱。</t>
  </si>
  <si>
    <t>rudimental</t>
  </si>
  <si>
    <t>rud (原始) + -i- (连接符) + -mental (形容词后缀) -&gt; 关于原始基础部分的 -&gt; 基础的</t>
  </si>
  <si>
    <t>基础的，未发展的</t>
  </si>
  <si>
    <t>/ˌruːdɪˈmentl/</t>
  </si>
  <si>
    <t>We possess only a rudimental understanding of the problem.</t>
  </si>
  <si>
    <t>我们对这个问题的了解还处于起步阶段。</t>
  </si>
  <si>
    <t>虽然这只是 rudimental 的技术，但它是成功的关键。</t>
  </si>
  <si>
    <t>rudimental 也是基，起步阶段别着急。</t>
  </si>
  <si>
    <t>correct</t>
  </si>
  <si>
    <t>v./adj.</t>
  </si>
  <si>
    <t>rect</t>
  </si>
  <si>
    <t>cor- (加强) + rect (直) -&gt; 使之变直 -&gt; 改正</t>
  </si>
  <si>
    <t>正确的；纠正</t>
  </si>
  <si>
    <t>/kəˈrekt/</t>
  </si>
  <si>
    <t>Please correct the mistakes in your homework.</t>
  </si>
  <si>
    <t>请改正你作业中的错误。</t>
  </si>
  <si>
    <t>你要 correct 这个错误，让思路重新变 straight (直)。</t>
  </si>
  <si>
    <t>强调变直是改正，correct 答案最端正。</t>
  </si>
  <si>
    <t>direct</t>
  </si>
  <si>
    <t>di-</t>
  </si>
  <si>
    <t>di- (加强) + rect (直) -&gt; 一直指引 -&gt; 直接的/指导</t>
  </si>
  <si>
    <t>直接的；指导</t>
  </si>
  <si>
    <t>/dəˈrekt/</t>
  </si>
  <si>
    <t>Is there a direct flight to London?</t>
  </si>
  <si>
    <t>有直飞伦敦的航班吗？</t>
  </si>
  <si>
    <t>走一条 direct 的路，就是最 straight (直) 的路径。</t>
  </si>
  <si>
    <t>直接指导不绕弯，direct 路线最简单。</t>
  </si>
  <si>
    <t>regular</t>
  </si>
  <si>
    <t>reg</t>
  </si>
  <si>
    <t>reg (规则) + -ular (形容词后缀) -&gt; 有规则的 -&gt; 规律的</t>
  </si>
  <si>
    <t>规律的；定期的</t>
  </si>
  <si>
    <t>/ˈreɡjələr/</t>
  </si>
  <si>
    <t>He visits his parents at regular intervals.</t>
  </si>
  <si>
    <t>他定期去探望父母。</t>
  </si>
  <si>
    <t>做事很 regular，就像遵守 rule (规则) 一样。</t>
  </si>
  <si>
    <t>符合规则有规律，regular 动作要持续。</t>
  </si>
  <si>
    <t>region</t>
  </si>
  <si>
    <t>reg (统治) + -ion (名词后缀) -&gt; 被统治的范围 -&gt; 地区</t>
  </si>
  <si>
    <t>地区；行政区</t>
  </si>
  <si>
    <t>/ˈriːdʒən/</t>
  </si>
  <si>
    <t>The desert region is very hot during the day.</t>
  </si>
  <si>
    <t>这个沙漠地区白天气温很高。</t>
  </si>
  <si>
    <t>在国王统治的 region 里，所有的 rule (规则) 都要执行。</t>
  </si>
  <si>
    <t>统治范围成地区，region 领土划界线。</t>
  </si>
  <si>
    <t>erect</t>
  </si>
  <si>
    <t>e- (出) + rect (直) -&gt; 笔直地伸出来 -&gt; 竖立/垂直的</t>
  </si>
  <si>
    <t>竖立；建造</t>
  </si>
  <si>
    <t>/ɪˈrekt/</t>
  </si>
  <si>
    <t>The statue was erected in the city square.</t>
  </si>
  <si>
    <t>那座雕像被竖立在城市广场上。</t>
  </si>
  <si>
    <t>把柱子 erect 起来，让它保持 straight (垂直)。</t>
  </si>
  <si>
    <t>向外伸直是竖立，erect 建筑平地起。</t>
  </si>
  <si>
    <t>rectify</t>
  </si>
  <si>
    <t>rect (直) + -ify (使...) -&gt; 使之变直/变正 -&gt; 纠正/整顿</t>
  </si>
  <si>
    <t>纠正；整顿</t>
  </si>
  <si>
    <t>/ˈrektɪfaɪ/</t>
  </si>
  <si>
    <t>We must take steps to rectify the situation.</t>
  </si>
  <si>
    <t>我们必须采取措施来纠正这种局面。</t>
  </si>
  <si>
    <t>为了 rectify 局面，我们需要把它引向 correct (正确) 的方向。</t>
  </si>
  <si>
    <t>使之变直是纠正，rectify 错误快行动。</t>
  </si>
  <si>
    <t>rectangle</t>
  </si>
  <si>
    <t>rect (直) + angle (角) -&gt; 包含直角的形状 -&gt; 矩形</t>
  </si>
  <si>
    <t>长方形；矩形</t>
  </si>
  <si>
    <t>/ˈrektæŋɡl/</t>
  </si>
  <si>
    <t>The table is a large rectangle.</t>
  </si>
  <si>
    <t>这张桌子是一个大长方形。</t>
  </si>
  <si>
    <t>这个 rectangle 有四个 straight (直) 的角。</t>
  </si>
  <si>
    <t>直角组成长方形，rectangle 形状看分明。</t>
  </si>
  <si>
    <t>regulation</t>
  </si>
  <si>
    <t>reg (规则) + -ulate (动词后缀) + -ion (名词后缀) -&gt; 制定规则的行为 -&gt; 规章</t>
  </si>
  <si>
    <t>管理；规章制度</t>
  </si>
  <si>
    <t>/ˌreɡjuˈleɪʃn/</t>
  </si>
  <si>
    <t>Safety regulations must be strictly followed.</t>
  </si>
  <si>
    <t>必须严格遵守安全规章。</t>
  </si>
  <si>
    <t>这些 regulation 是为了保证社会运作 regular (有规律)。</t>
  </si>
  <si>
    <t>规则管理成规章，regulation 全力抓。</t>
  </si>
  <si>
    <t>director</t>
  </si>
  <si>
    <t>di- (加强) + rect (直) + -or (人) -&gt; 指引直道的人 -&gt; 导演/主管</t>
  </si>
  <si>
    <t>导演；主管；董事</t>
  </si>
  <si>
    <t>/dəˈrektər/</t>
  </si>
  <si>
    <t>The movie director is very famous.</t>
  </si>
  <si>
    <t>这位电影导演非常出名。</t>
  </si>
  <si>
    <t>这位 director 指导演员走最 direct (直接) 的戏路。</t>
  </si>
  <si>
    <t>指引正道是主管，director 导演权力大。</t>
  </si>
  <si>
    <t>correction</t>
  </si>
  <si>
    <t>cor- (加强) + rect (直) + -ion (名词后缀) -&gt; 使变直的行为 -&gt; 改正/批改</t>
  </si>
  <si>
    <t>改正；批改</t>
  </si>
  <si>
    <t>/kəˈrekʃn/</t>
  </si>
  <si>
    <t>He made some corrections to the manuscript.</t>
  </si>
  <si>
    <t>他对原稿做了一些修改。</t>
  </si>
  <si>
    <t>老师在作业上做了 correction，让内容更 correct (正确)。</t>
  </si>
  <si>
    <t>使变直后是改正，correction 之后更完整。</t>
  </si>
  <si>
    <t>retrospect</t>
  </si>
  <si>
    <t>retro-</t>
  </si>
  <si>
    <t>spect</t>
  </si>
  <si>
    <t>retro- (向后) + spect (看) -&gt; 向后看过去的事情 -&gt; 回顾</t>
  </si>
  <si>
    <t>回顾</t>
  </si>
  <si>
    <t>/ˈretrəspekt/</t>
  </si>
  <si>
    <t>In retrospect, it was the wrong decision.</t>
  </si>
  <si>
    <t>回想起来，那是错误的决定。</t>
  </si>
  <si>
    <t>在 retrospect 过去的时候，我们总能发现当初看不见的 spect (景象)。</t>
  </si>
  <si>
    <t>retro 向后 spect 看，回顾往事在心间。</t>
  </si>
  <si>
    <t>retroactive</t>
  </si>
  <si>
    <t>act</t>
  </si>
  <si>
    <t>retro- (向后) + act (作用) + -ive (...的) -&gt; 作用于过去时间的 -&gt; 有追溯效力的</t>
  </si>
  <si>
    <t>追溯的</t>
  </si>
  <si>
    <t>/ˌretrəʊˈæktɪv/</t>
  </si>
  <si>
    <t>The new law is retroactive to last year.</t>
  </si>
  <si>
    <t>这项新法律追溯到去年起生效。</t>
  </si>
  <si>
    <t>这件 act (事情) 竟然是 retroactive 的，要追溯到很久以前。</t>
  </si>
  <si>
    <t>retro 向后 act 做，追溯效力不能错。</t>
  </si>
  <si>
    <t>retrograde</t>
  </si>
  <si>
    <t>grad</t>
  </si>
  <si>
    <t>retro- (向后) + grad (步) + -e (后缀) -&gt; 向后跨步 -&gt; 退化的</t>
  </si>
  <si>
    <t>退化的</t>
  </si>
  <si>
    <t>/ˈretrəɡreɪd/</t>
  </si>
  <si>
    <t>The closure of the library is a retrograde step.</t>
  </si>
  <si>
    <t>关闭图书馆是倒退的一步。</t>
  </si>
  <si>
    <t>他的 grade (等级) 出现了 retrograde，真是令人担忧。</t>
  </si>
  <si>
    <t>retro 向后 grad 走，退化倒退很难受。</t>
  </si>
  <si>
    <t>retrogress</t>
  </si>
  <si>
    <t>gress</t>
  </si>
  <si>
    <t>retro- (向后) + gress (走) -&gt; 向后走 -&gt; 退步</t>
  </si>
  <si>
    <t>退步</t>
  </si>
  <si>
    <t>/ˌretrəˈɡres/</t>
  </si>
  <si>
    <t>The patient's condition began to retrogress.</t>
  </si>
  <si>
    <t>病人的病情开始恶化（退步）。</t>
  </si>
  <si>
    <t>如果不 progress (进步)，就会 retrogress (退步)。</t>
  </si>
  <si>
    <t>retro 向后 gress 走，退步恶化令人愁。</t>
  </si>
  <si>
    <t>retrofit</t>
  </si>
  <si>
    <t>v./n.</t>
  </si>
  <si>
    <t>fit</t>
  </si>
  <si>
    <t>retro- (向后/旧的) + fit (安装) -&gt; 对旧设备进行安装改进 -&gt; 翻新</t>
  </si>
  <si>
    <t>改进</t>
  </si>
  <si>
    <t>/ˈretrəfɪt/</t>
  </si>
  <si>
    <t>We need to retrofit the factory with new machinery.</t>
  </si>
  <si>
    <t>我们需要为工厂翻新安装新机器。</t>
  </si>
  <si>
    <t>把旧的 retro 零件重新 fit (适配) 一下，就是 retrofit 翻新。</t>
  </si>
  <si>
    <t>retro 旧物 fit 装，翻新改进变样了。</t>
  </si>
  <si>
    <t>retrospective</t>
  </si>
  <si>
    <t>adj./n.</t>
  </si>
  <si>
    <t>retro- (向后) + spect (看) + -ive (形容词后缀) -&gt; 回过头去看的 -&gt; 怀旧的</t>
  </si>
  <si>
    <t>怀旧的</t>
  </si>
  <si>
    <t>/ˌretrəˈspektɪv/</t>
  </si>
  <si>
    <t>The museum is holding a retrospective exhibition.</t>
  </si>
  <si>
    <t>博物馆正在举办一场回顾展。</t>
  </si>
  <si>
    <t>这场 retrospective 展览让我们 spect (看) 到了往日的荣光。</t>
  </si>
  <si>
    <t>retro 向后 spect 看，ive 后缀怀旧感。</t>
  </si>
  <si>
    <t>retroversion</t>
  </si>
  <si>
    <t>vers</t>
  </si>
  <si>
    <t>retro- (向后) + vers (转) + -ion (名词后缀) -&gt; 向后转动或倾斜的状态 -&gt; 后倾</t>
  </si>
  <si>
    <t>后倾</t>
  </si>
  <si>
    <t>/ˌretrəʊˈvɜːʃn/</t>
  </si>
  <si>
    <t>Retroversion of the uterus is a common condition.</t>
  </si>
  <si>
    <t>子宫后位是一种常见情况。</t>
  </si>
  <si>
    <t>vers (旋转) 的方向变成 retro (向后)，这就是 retroversion。</t>
  </si>
  <si>
    <t>retro 向后 vers 转，后倾状态要看穿。</t>
  </si>
  <si>
    <t>retrorocket</t>
  </si>
  <si>
    <t>rocket</t>
  </si>
  <si>
    <t>retro- (向后) + rocket (火箭) -&gt; 向后喷火用来减速的火箭 -&gt; 减速火箭</t>
  </si>
  <si>
    <t>减速火箭</t>
  </si>
  <si>
    <t>/ˈretrəʊrɒkɪt/</t>
  </si>
  <si>
    <t>The pilot fired the retrorocket to slow down.</t>
  </si>
  <si>
    <t>飞行员点燃了减速火箭以减速。</t>
  </si>
  <si>
    <t>这枚 rocket 并非向前飞，而是用 retro 力量来减速。</t>
  </si>
  <si>
    <t>retro 向后 rocket 冲，减速火箭立大功。</t>
  </si>
  <si>
    <t>retroaction</t>
  </si>
  <si>
    <t>retro- (向后) + act (动作) + -ion (名词后缀) -&gt; 向后的动作 -&gt; 反作用</t>
  </si>
  <si>
    <t>反作用</t>
  </si>
  <si>
    <t>/ˌretrəʊˈækʃn/</t>
  </si>
  <si>
    <t>The retroaction of the spring provides the force.</t>
  </si>
  <si>
    <t>弹簧的反作用力提供了动力。</t>
  </si>
  <si>
    <t>每一个 act (动作) 都有它的 retroaction (反作用)。</t>
  </si>
  <si>
    <t>retro 向后 act 动，反作用力向前送。</t>
  </si>
  <si>
    <t>retroflex</t>
  </si>
  <si>
    <t>flex</t>
  </si>
  <si>
    <t>retro- (向后) + flex (弯曲) -&gt; 向后弯曲 -&gt; 舌尖后音</t>
  </si>
  <si>
    <t>翻转的</t>
  </si>
  <si>
    <t>/ˈretrəfleks/</t>
  </si>
  <si>
    <t>The letter 'r' is often a retroflex sound.</t>
  </si>
  <si>
    <t>字母 r 常是一个舌尖后音。</t>
  </si>
  <si>
    <t>舌头 flex (弯曲) 到了 retro (后面)，发出的就是卷舌音。</t>
  </si>
  <si>
    <t>retro 向后 flex 弯，舌尖翻转不一般。</t>
  </si>
  <si>
    <t>ridiculous</t>
  </si>
  <si>
    <t>ridicul</t>
  </si>
  <si>
    <t>ridicul (笑柄) + -ous (多...的) -&gt; 充满笑柄的 -&gt; 荒谬的</t>
  </si>
  <si>
    <t>荒谬的；可笑的</t>
  </si>
  <si>
    <t>/rɪˈdɪkjələs/</t>
  </si>
  <si>
    <t>It's ridiculous to expect a toddler to sit still for two hours.</t>
  </si>
  <si>
    <t>指望一个刚学走路的孩子安静地坐两个小时是荒谬的。</t>
  </si>
  <si>
    <t>这个想法太 ridiculous 了，简直是让人 rid（笑）掉大牙。</t>
  </si>
  <si>
    <t>rid 加上 ous，荒谬可笑真离谱。</t>
  </si>
  <si>
    <t>ridicule</t>
  </si>
  <si>
    <t>ridicul (笑柄) + -e (动词/名词后缀) -&gt; 把某人当作笑柄 -&gt; 嘲笑</t>
  </si>
  <si>
    <t>嘲笑；奚落</t>
  </si>
  <si>
    <t>/ˈrɪdɪkjuːl/</t>
  </si>
  <si>
    <t>He was held up to public ridicule.</t>
  </si>
  <si>
    <t>他成了公众嘲笑的对象。</t>
  </si>
  <si>
    <t>不要随随便便 ridicule 别人的梦想，虽然听起来很 rid。</t>
  </si>
  <si>
    <t>ridicule 是嘲笑，不要随便给人看。</t>
  </si>
  <si>
    <t>deride</t>
  </si>
  <si>
    <t>ride</t>
  </si>
  <si>
    <t>de- (向下) + ride (笑) -&gt; 俯视并嘲笑 -&gt; 嘲弄</t>
  </si>
  <si>
    <t>嘲弄；愚弄</t>
  </si>
  <si>
    <t>/dɪˈraɪd/</t>
  </si>
  <si>
    <t>Critics derided the film as a predictable mess.</t>
  </si>
  <si>
    <t>批评家们嘲笑这部电影是平庸混乱之作。</t>
  </si>
  <si>
    <t>批评家总是 de（向下）看作品并 deride 导演。</t>
  </si>
  <si>
    <t>de 是向下 ride 是笑，deride 嘲弄太狂傲。</t>
  </si>
  <si>
    <t>derision</t>
  </si>
  <si>
    <t>ris</t>
  </si>
  <si>
    <t>de- (向下) + ris (笑) + -ion (名词后缀) -&gt; 向下看并嘲笑的行为 -&gt; 嘲笑</t>
  </si>
  <si>
    <t>嘲笑；嘲弄</t>
  </si>
  <si>
    <t>/dɪˈrɪʒn/</t>
  </si>
  <si>
    <t>His speech was greeted with derision by the opposition.</t>
  </si>
  <si>
    <t>他的演讲遭到了反对派的嘲笑。</t>
  </si>
  <si>
    <t>反对派充满 derision 的目光，试图通过 ris（笑）来打击他。</t>
  </si>
  <si>
    <t>derision 名词是嘲笑，背后讥讽不可要。</t>
  </si>
  <si>
    <t>derisive</t>
  </si>
  <si>
    <t>de- (向下) + ris (笑) + -ive (形容词后缀) -&gt; 具有嘲笑性质的 -&gt; 嘲弄的</t>
  </si>
  <si>
    <t>嘲笑的；嘲弄的</t>
  </si>
  <si>
    <t>/dɪˈraɪsɪv/</t>
  </si>
  <si>
    <t>She gave a short, derisive laugh.</t>
  </si>
  <si>
    <t>她发出一声短促而嘲讽的笑声。</t>
  </si>
  <si>
    <t>那声 derisive 的笑声，充满了对新手的 de（蔑视）。</t>
  </si>
  <si>
    <t>ive 后缀形容词，derisive 嘲笑带讽刺。</t>
  </si>
  <si>
    <t>risible</t>
  </si>
  <si>
    <t>ris (笑) + -ible (能...的) -&gt; 能够引起笑声的 -&gt; 引人发笑的</t>
  </si>
  <si>
    <t>可笑的；引人发笑的</t>
  </si>
  <si>
    <t>/ˈrɪzəbl/</t>
  </si>
  <si>
    <t>The proposal was so risible that no one took it seriously.</t>
  </si>
  <si>
    <t>这个提议太荒唐可笑了，没人把它当回事。</t>
  </si>
  <si>
    <t>虽然处境很惨，但他的动作却非常 risible，让人忍不住想 ris（笑）。</t>
  </si>
  <si>
    <t>risible 是可笑，逗你乐得哈哈叫。</t>
  </si>
  <si>
    <t>ridiculer</t>
  </si>
  <si>
    <t>ridicul (嘲笑) + -er (人) -&gt; 嘲笑他人的人 -&gt; 嘲笑者</t>
  </si>
  <si>
    <t>嘲笑者</t>
  </si>
  <si>
    <t>/ˈrɪdɪˌkjuːlər/</t>
  </si>
  <si>
    <t>He ignored the ridiculer and continued his experiment.</t>
  </si>
  <si>
    <t>他没有理会那个嘲笑者，继续进行实验。</t>
  </si>
  <si>
    <t>做一个勇敢的追梦人，不要当一个只会 rid（笑）别人的 ridiculer。</t>
  </si>
  <si>
    <t>er 后缀是人，ridiculer 嘲笑的人。</t>
  </si>
  <si>
    <t>risibility</t>
  </si>
  <si>
    <t>ris (笑) + -ibil (能力) + -ity (性质) -&gt; 容易发笑的性质 -&gt; 爱笑</t>
  </si>
  <si>
    <t>爱笑；笑的倾向</t>
  </si>
  <si>
    <t>/ˌrɪzɪˈbɪləti/</t>
  </si>
  <si>
    <t>The comedian's performance appealed to the audience's risibility.</t>
  </si>
  <si>
    <t>喜剧演员的表演激发起观众发笑的天性。</t>
  </si>
  <si>
    <t>这个喜剧演员非常擅长调动观众的 risibility，让大家尽情地 ris。</t>
  </si>
  <si>
    <t>risibility 性质爱笑，生活乐观烦恼少。</t>
  </si>
  <si>
    <t>ramify</t>
  </si>
  <si>
    <t>rami</t>
  </si>
  <si>
    <t>fy</t>
  </si>
  <si>
    <t>rami (分支) + -fy (使...) -&gt; 使其产生分叉 -&gt; 分叉</t>
  </si>
  <si>
    <t>（使）分叉</t>
  </si>
  <si>
    <t>/ˈræmɪfaɪ/</t>
  </si>
  <si>
    <t>A system of canals ramify throughout the city.</t>
  </si>
  <si>
    <t>运河系统在整个城市中交错分叉。</t>
  </si>
  <si>
    <t>当树枝 ramify 的时候，它会产生更多的 green leaves。</t>
  </si>
  <si>
    <t>rami 是分支，fy 动词化，向外一展分叉啦。</t>
  </si>
  <si>
    <t>ramification</t>
  </si>
  <si>
    <t>fic</t>
  </si>
  <si>
    <t>ation</t>
  </si>
  <si>
    <t>rami (分支) + fic (产生) + ation (名词后缀) -&gt; 产生分支的结果 -&gt; 衍生后果</t>
  </si>
  <si>
    <t>后果；分支</t>
  </si>
  <si>
    <t>/ˌræmɪfɪˈkeɪʃn/</t>
  </si>
  <si>
    <t>We need to consider the legal ramifications of our decision.</t>
  </si>
  <si>
    <t>我们需要考虑我们决定的法律后果。</t>
  </si>
  <si>
    <t>这个决定产生的 ramification 就像树枝一样复杂，难以后处理。</t>
  </si>
  <si>
    <t>分支产生一连串，ramification 后果现。</t>
  </si>
  <si>
    <t>ramose</t>
  </si>
  <si>
    <t>ram</t>
  </si>
  <si>
    <t>ose</t>
  </si>
  <si>
    <t>ram (分支) + -ose (多...的) -&gt; 树枝很多的 -&gt; 多分枝的</t>
  </si>
  <si>
    <t>多分枝的</t>
  </si>
  <si>
    <t>/ˈreɪməʊs/</t>
  </si>
  <si>
    <t>The ramose plant covered the entire garden wall.</t>
  </si>
  <si>
    <t>这棵多分枝的植物覆盖了整个花园墙壁。</t>
  </si>
  <si>
    <t xml:space="preserve">这棵树长得非常 ramose，枝叶茂盛。 </t>
  </si>
  <si>
    <t>ram 是树枝，ose 多多的，长满树枝多叉的。</t>
  </si>
  <si>
    <t>ramous</t>
  </si>
  <si>
    <t>ous</t>
  </si>
  <si>
    <t>ram (分支) + -ous (形容词后缀) -&gt; 有分支的 -&gt; 有分枝的</t>
  </si>
  <si>
    <t>有分枝的</t>
  </si>
  <si>
    <t>/ˈreɪməs/</t>
  </si>
  <si>
    <t>A ramous structure was observed under the microscope.</t>
  </si>
  <si>
    <t>在显微镜下观察到了一个有分枝的结构。</t>
  </si>
  <si>
    <t xml:space="preserve">这个 ramous 的结构看起来非常像血管。 </t>
  </si>
  <si>
    <t>ram 分支 ous 形，有枝有叶好图形。</t>
  </si>
  <si>
    <t>ramiform</t>
  </si>
  <si>
    <t>form</t>
  </si>
  <si>
    <t>rami (分支) + -form (形状) -&gt; 呈现树枝的形状 -&gt; 树枝状的</t>
  </si>
  <si>
    <t>树枝状的</t>
  </si>
  <si>
    <t>/ˈræmɪfɔːrm/</t>
  </si>
  <si>
    <t>The mineral formed in a ramiform pattern.</t>
  </si>
  <si>
    <t>这种矿物质以树枝状的图案形成。</t>
  </si>
  <si>
    <t>闪电在空中划过，呈现出 ramiform 的形态。</t>
  </si>
  <si>
    <t>rami 树枝 form 状，树枝形状大模样。</t>
  </si>
  <si>
    <t>biramous</t>
  </si>
  <si>
    <t>bi-</t>
  </si>
  <si>
    <t>bi- (二) + ram (分支) + -ous (形容词后缀) -&gt; 有两个分支的 -&gt; 双叉的</t>
  </si>
  <si>
    <t>双叉的</t>
  </si>
  <si>
    <t>/baɪˈreɪməs/</t>
  </si>
  <si>
    <t>Crustaceans often have biramous limbs.</t>
  </si>
  <si>
    <t>甲壳纲动物通常具有双叉型的肢体。</t>
  </si>
  <si>
    <t xml:space="preserve">小虾的腿是 biramous 的，分成了两个 fork。 </t>
  </si>
  <si>
    <t>bi 是二，ram 是支，一分为二双叉肢。</t>
  </si>
  <si>
    <t>multiramous</t>
  </si>
  <si>
    <t>multi-</t>
  </si>
  <si>
    <t>multi- (多) + ram (分支) + -ous (形容词后缀) -&gt; 有许多分支的 -&gt; 多分枝的</t>
  </si>
  <si>
    <t>/ˌmʌltiˈreɪməs/</t>
  </si>
  <si>
    <t>The multiramous tree provided plenty of shade.</t>
  </si>
  <si>
    <t>那棵多分枝的树提供了充足的阴影。</t>
  </si>
  <si>
    <t xml:space="preserve">这是一棵 multiramous 的古树，枝桠非常密集。 </t>
  </si>
  <si>
    <t>multi 多，ram 枝，枝繁叶茂正当时。</t>
  </si>
  <si>
    <t>uniramous</t>
  </si>
  <si>
    <t>uni-</t>
  </si>
  <si>
    <t>uni- (一) + ram (分支) + -ous (形容词后缀) -&gt; 只有一个分支的 -&gt; 单支的</t>
  </si>
  <si>
    <t>单支的</t>
  </si>
  <si>
    <t>/ˌjuːnɪˈreɪməs/</t>
  </si>
  <si>
    <t>Insects typically possess uniramous appendages.</t>
  </si>
  <si>
    <t>昆虫通常拥有单支的附肢。</t>
  </si>
  <si>
    <t xml:space="preserve">和双叉不同，这种结构是 uniramous，只有一条 single line。 </t>
  </si>
  <si>
    <t>uni 一，ram 支，不分不叉一根支。</t>
  </si>
  <si>
    <t>ramulose</t>
  </si>
  <si>
    <t>ulose</t>
  </si>
  <si>
    <t>ram (分支) + -ulose (指小后缀/多) -&gt; 有许多小分枝的 -&gt; 有小分枝的</t>
  </si>
  <si>
    <t>有小分枝的</t>
  </si>
  <si>
    <t>/ˈræmjʊləʊs/</t>
  </si>
  <si>
    <t>The lichen had a ramulose appearance.</t>
  </si>
  <si>
    <t>这种地衣呈现出有小分枝的外观。</t>
  </si>
  <si>
    <t>在放大镜下看，叶脉是 ramulose 的，密布微小分叉。</t>
  </si>
  <si>
    <t>ram 枝 ulose 小，细小分叉密密找。</t>
  </si>
  <si>
    <t>ramisection</t>
  </si>
  <si>
    <t>sect</t>
  </si>
  <si>
    <t>ion</t>
  </si>
  <si>
    <t>rami (分支) + sect (切割) + -ion (名词后缀) -&gt; 切断（神经）分支的手术 -&gt; 神经支切断术</t>
  </si>
  <si>
    <t>神经切断术</t>
  </si>
  <si>
    <t>/ˌræmɪˈsekʃn/</t>
  </si>
  <si>
    <t>The surgeon performed a ramisection to relieve the pain.</t>
  </si>
  <si>
    <t>外科医生进行了神经支切断术以减轻疼痛。</t>
  </si>
  <si>
    <t>医生通过 ramisection 手术切断了受损的神经 branch。</t>
  </si>
  <si>
    <t>rami 支，sect 切，切断分叉痛就灭。</t>
  </si>
  <si>
    <t>ramate</t>
  </si>
  <si>
    <t>ate</t>
  </si>
  <si>
    <t>ram (分支) + -ate (形容词后缀) -&gt; 具有分支特征的 -&gt; 有分枝的</t>
  </si>
  <si>
    <t>/ˈreɪmeɪt/</t>
  </si>
  <si>
    <t>The plant's root system is highly ramate.</t>
  </si>
  <si>
    <t>这种植物的根系是高度分叉的。</t>
  </si>
  <si>
    <t>地下根系是 ramate 的，牢牢抓住土地。</t>
  </si>
  <si>
    <t>ram 枝 ate 形，分叉生长力不停。</t>
  </si>
  <si>
    <t>ramulus</t>
  </si>
  <si>
    <t>ulus</t>
  </si>
  <si>
    <t>ram (分支) + -ulus (指小词) -&gt; 小的分支 -&gt; 小枝</t>
  </si>
  <si>
    <t>小枝</t>
  </si>
  <si>
    <t>/ˈræmjʊləs/</t>
  </si>
  <si>
    <t>Each ramulus of the coral was delicately shaped.</t>
  </si>
  <si>
    <t>珊瑚的每个小枝都形状精美。</t>
  </si>
  <si>
    <t>这根巨大的 branch 上长出了许多脆弱的 ramulus。</t>
  </si>
  <si>
    <t>ram 枝 ulus 小，纤细小枝随风摇。</t>
  </si>
  <si>
    <t>rapid</t>
  </si>
  <si>
    <t>rap</t>
  </si>
  <si>
    <t>rap (抓/夺) + -id (具有...性质的) -&gt; 动作快得像在抢夺一样 -&gt; 快速的</t>
  </si>
  <si>
    <t>快速的</t>
  </si>
  <si>
    <t>/ˈræpɪd/</t>
  </si>
  <si>
    <t>The economy has experienced rapid growth in recent years.</t>
  </si>
  <si>
    <t>近年来经济经历了快速增长。</t>
  </si>
  <si>
    <t>由于动作太 rapid，他在一秒钟内就 rap 走了所有的糖果。</t>
  </si>
  <si>
    <t>rap去抢，id快，rapid增长真叫快。</t>
  </si>
  <si>
    <t>rapidity</t>
  </si>
  <si>
    <t>rap (抓/夺) + -id (形容词后缀) + -ity (名词后缀) -&gt; 表现出快速性质的状态 -&gt; 迅速</t>
  </si>
  <si>
    <t>迅速</t>
  </si>
  <si>
    <t>/rəˈpɪdəti/</t>
  </si>
  <si>
    <t>The rapidity of the change surprised everyone.</t>
  </si>
  <si>
    <t>变化的迅速让每个人都感到惊讶。</t>
  </si>
  <si>
    <t>这种 rapidity 的速度，让他能瞬间完成 rap 的动作。</t>
  </si>
  <si>
    <t>rapid后加ity，名词后缀表迅速。</t>
  </si>
  <si>
    <t>rapt</t>
  </si>
  <si>
    <t>rapt (抓/攫取) -&gt; 灵魂被美妙的事物抓住了 -&gt; 全神贯注的</t>
  </si>
  <si>
    <t>全神贯注的</t>
  </si>
  <si>
    <t>/ræpt/</t>
  </si>
  <si>
    <t>The children listened to the story with rapt attention.</t>
  </si>
  <si>
    <t>孩子们全神贯注地听着故事。</t>
  </si>
  <si>
    <t>他的心被美妙的音乐 rapt 住了，整个人变得非常 rapt。</t>
  </si>
  <si>
    <t>rapt是被抓走，全神贯注不回头。</t>
  </si>
  <si>
    <t>rapture</t>
  </si>
  <si>
    <t>rapt (抓/攫取) + -ure (名词后缀) -&gt; 灵魂被喜悦攫取的状态 -&gt; 狂喜</t>
  </si>
  <si>
    <t>狂喜</t>
  </si>
  <si>
    <t>/ˈræptʃər/</t>
  </si>
  <si>
    <t>She gazed at the sunset in rapture.</t>
  </si>
  <si>
    <t>她痴迷地凝视着落日。</t>
  </si>
  <si>
    <t>看到那片美景，他整个人陷入了 rapture 之中，仿佛灵魂被 rapt 走了。</t>
  </si>
  <si>
    <t>rapt抓走ure态，内心狂喜真愉快。</t>
  </si>
  <si>
    <t>enrapture</t>
  </si>
  <si>
    <t>en-</t>
  </si>
  <si>
    <t>en- (使...) + rapt (抓) + -ure (抽象后缀) -&gt; 使人的灵魂被抓走 -&gt; 使狂喜</t>
  </si>
  <si>
    <t>使狂喜</t>
  </si>
  <si>
    <t>/ɪnˈræptʃər/</t>
  </si>
  <si>
    <t>The audience was enraptured by her singing.</t>
  </si>
  <si>
    <t>观众被她的歌声陶醉了。</t>
  </si>
  <si>
    <t>悦耳的歌声 enrapture 了每一个人，大家听得如痴如醉。</t>
  </si>
  <si>
    <t>en使动，rapture喜，enrapture是使狂喜。</t>
  </si>
  <si>
    <t>rapacious</t>
  </si>
  <si>
    <t>rap (夺取) + -aci (多...的) + -ous (形容词后缀) -&gt; 想要夺取很多东西的 -&gt; 贪婪的</t>
  </si>
  <si>
    <t>贪婪的</t>
  </si>
  <si>
    <t>/rəˈpeɪʃəs/</t>
  </si>
  <si>
    <t>The rapacious landlord raised the rent every year.</t>
  </si>
  <si>
    <t>那个贪婪的房东每年都涨房租。</t>
  </si>
  <si>
    <t>这个 rapacious 的商人总想着如何 rap 走别人的利润。</t>
  </si>
  <si>
    <t>rap夺取aci多，rapacious太贪婪。</t>
  </si>
  <si>
    <t>surreptitious</t>
  </si>
  <si>
    <t>rept</t>
  </si>
  <si>
    <t>sur- (从下面) + rept (抓/夺) + -itious (形容词后缀) -&gt; 在下面偷偷摸摸抓取的 -&gt; 秘密的/鬼鬼祟祟的</t>
  </si>
  <si>
    <t>秘密的</t>
  </si>
  <si>
    <t>/ˌsʌrəpˈtɪʃəs/</t>
  </si>
  <si>
    <t>He cast a surreptitious glance at his watch.</t>
  </si>
  <si>
    <t>他偷偷地瞥了一眼手表。</t>
  </si>
  <si>
    <t>他做了一次 surreptitious 的行动，在桌子底下偷偷 rap 走了一份文件。</t>
  </si>
  <si>
    <t>sur下面，rept抓，鬼鬼祟祟秘密抓。</t>
  </si>
  <si>
    <t>ravage</t>
  </si>
  <si>
    <t>rav</t>
  </si>
  <si>
    <t>rav (抓/掠夺) + -age (动作/状态) -&gt; 强行夺取并破坏 -&gt; 蹂躏/摧毁</t>
  </si>
  <si>
    <t>摧毁</t>
  </si>
  <si>
    <t>/ˈrævɪdʒ/</t>
  </si>
  <si>
    <t>The forest was ravaged by fire.</t>
  </si>
  <si>
    <t>森林被大火摧毁了。</t>
  </si>
  <si>
    <t>洪水 ravage 了整个村庄，把一切财物都 rap 走了。</t>
  </si>
  <si>
    <t>rav同rap，夺取又蹂躏。</t>
  </si>
  <si>
    <t>ravishing</t>
  </si>
  <si>
    <t>rav (抓/夺) + -ish (使...) + -ing (形容词后缀) -&gt; 灵魂被夺走的 -&gt; 迷人的</t>
  </si>
  <si>
    <t>极迷人的</t>
  </si>
  <si>
    <t>/ˈrævɪʃɪŋ/</t>
  </si>
  <si>
    <t>She looked ravishing in her wedding dress.</t>
  </si>
  <si>
    <t>她穿婚纱的样子美极了。</t>
  </si>
  <si>
    <t>她的美貌如此 ravishing，瞬间就把所有人的目光都 rap 走了。</t>
  </si>
  <si>
    <t>rav抓心，ish美，ravishing真迷人。</t>
  </si>
  <si>
    <t>rapacity</t>
  </si>
  <si>
    <t>rap (夺取) + -aci (多...的) + -ity (名词后缀) -&gt; 极度渴望夺取的状态 -&gt; 贪婪</t>
  </si>
  <si>
    <t>贪婪</t>
  </si>
  <si>
    <t>/rəˈpæsəti/</t>
  </si>
  <si>
    <t>The rapacity of the invaders was well known.</t>
  </si>
  <si>
    <t>侵略者的贪婪是众所周知的。</t>
  </si>
  <si>
    <t>由于内心的 rapacity，他总是不满足于现状，想 rap 更多。</t>
  </si>
  <si>
    <t>rap夺取名词态，rapacity表贪婪。</t>
  </si>
  <si>
    <t>review</t>
  </si>
  <si>
    <t>re-</t>
  </si>
  <si>
    <t>view</t>
  </si>
  <si>
    <t>re- (再次) + view (看) -&gt; 再次看一遍 -&gt; 复习</t>
  </si>
  <si>
    <t>复习；回顾</t>
  </si>
  <si>
    <t>/rɪˈvjuː/</t>
  </si>
  <si>
    <t>You should review your notes before the exam.</t>
  </si>
  <si>
    <t>考试前你应该复习一下笔记。</t>
  </si>
  <si>
    <t>想要 review 考高分，view 笔记要认真。</t>
  </si>
  <si>
    <t>再次看一看，复习不间断。</t>
  </si>
  <si>
    <t>return</t>
  </si>
  <si>
    <t>turn</t>
  </si>
  <si>
    <t>re- (向后) + turn (转) -&gt; 往回转 -&gt; 返回</t>
  </si>
  <si>
    <t>返回；归还</t>
  </si>
  <si>
    <t>/rɪˈtɜːrn/</t>
  </si>
  <si>
    <t>He will return to his hometown next week.</t>
  </si>
  <si>
    <t>他下周将回到家乡。</t>
  </si>
  <si>
    <t>带着 return 的心，turn 头踏上归乡路。</t>
  </si>
  <si>
    <t>身体转一转，立马就返回。</t>
  </si>
  <si>
    <t>repeat</t>
  </si>
  <si>
    <t>peat</t>
  </si>
  <si>
    <t>re- (再次) + peat (寻求) -&gt; 再次寻求做某事 -&gt; 重复</t>
  </si>
  <si>
    <t>重复</t>
  </si>
  <si>
    <t>/rɪˈpiːt/</t>
  </si>
  <si>
    <t>Could you please repeat that sentence?</t>
  </si>
  <si>
    <t>你能重复一遍那个句子吗？</t>
  </si>
  <si>
    <t>想要 repeat 说得好，peat 练习不能少。</t>
  </si>
  <si>
    <t>一遍又一遍，repeat 重复见。</t>
  </si>
  <si>
    <t>remove</t>
  </si>
  <si>
    <t>move</t>
  </si>
  <si>
    <t>re- (向后) + move (移动) -&gt; 移动到别处 -&gt; 移除</t>
  </si>
  <si>
    <t>移动；移除</t>
  </si>
  <si>
    <t>/rɪˈmuːv/</t>
  </si>
  <si>
    <t>Please remove your shoes before entering.</t>
  </si>
  <si>
    <t>进门前请脱鞋。</t>
  </si>
  <si>
    <t>把鞋子 remove 掉，move 到门外面。</t>
  </si>
  <si>
    <t>移动到后面，彻底给移走。</t>
  </si>
  <si>
    <t>reaction</t>
  </si>
  <si>
    <t>re- (反向) + act (动作) + -ion (名词后缀) -&gt; 对应激发的反向动作 -&gt; 反应</t>
  </si>
  <si>
    <t>反应；回应</t>
  </si>
  <si>
    <t>/riˈækʃn/</t>
  </si>
  <si>
    <t>What was his reaction to the news?</t>
  </si>
  <si>
    <t>他对这个消息有什么反应？</t>
  </si>
  <si>
    <t>这件事情没 reaction，说明 act 没到位。</t>
  </si>
  <si>
    <t>反向做动作，这就是反应。</t>
  </si>
  <si>
    <t>recover</t>
  </si>
  <si>
    <t>cover</t>
  </si>
  <si>
    <t>re- (再次) + cover (获得) -&gt; 再次获得失去的东西 -&gt; 恢复</t>
  </si>
  <si>
    <t>恢复；痊愈</t>
  </si>
  <si>
    <t>/rɪˈkʌvər/</t>
  </si>
  <si>
    <t>It took him a long time to recover from the cold.</t>
  </si>
  <si>
    <t>他花了很长时间才从感冒中恢复过来。</t>
  </si>
  <si>
    <t>只要能够 recover，就能重新 cover 巅峰。</t>
  </si>
  <si>
    <t>重新盖起来，状态已恢复。</t>
  </si>
  <si>
    <t>rebuild</t>
  </si>
  <si>
    <t>build</t>
  </si>
  <si>
    <t>re- (再次) + build (建造) -&gt; 重新建造 -&gt; 重建</t>
  </si>
  <si>
    <t>重建</t>
  </si>
  <si>
    <t>/ˌriːˈbɪld/</t>
  </si>
  <si>
    <t>The city was rebuilt after the earthquake.</t>
  </si>
  <si>
    <t>地震后这座城市重建了。</t>
  </si>
  <si>
    <t>再次 build 一次，就是 rebuild 的工程。</t>
  </si>
  <si>
    <t>地基重新打，重建靠大家。</t>
  </si>
  <si>
    <t>reflect</t>
  </si>
  <si>
    <t>flect</t>
  </si>
  <si>
    <t>re- (向后) + flect (弯曲) -&gt; 光线向后弯曲 -&gt; 反射；思考</t>
  </si>
  <si>
    <t>反射；反映；思考</t>
  </si>
  <si>
    <t>/rɪˈflekt/</t>
  </si>
  <si>
    <t>The mirror reflects her face.</t>
  </si>
  <si>
    <t>镜子反射出她的脸。</t>
  </si>
  <si>
    <t>光线 reflect 到眼里，人就开始进行思考。</t>
  </si>
  <si>
    <t>弯曲弹回来，反射又思考。</t>
  </si>
  <si>
    <t>replace</t>
  </si>
  <si>
    <t>place</t>
  </si>
  <si>
    <t>re- (向后) + place (放置) -&gt; 放回原处或换位放置 -&gt; 替换</t>
  </si>
  <si>
    <t>替换；代替</t>
  </si>
  <si>
    <t>/rɪˈpleɪs/</t>
  </si>
  <si>
    <t>We need to replace the old batteries.</t>
  </si>
  <si>
    <t>我们需要更换旧电池。</t>
  </si>
  <si>
    <t>把新的 place 在这里，就把旧的 replace 了。</t>
  </si>
  <si>
    <t>位置换一换，替换很简单。</t>
  </si>
  <si>
    <t>release</t>
  </si>
  <si>
    <t>lease</t>
  </si>
  <si>
    <t>re- (向后) + lease (松开) -&gt; 将束缚松开 -&gt; 释放</t>
  </si>
  <si>
    <t>释放；发行</t>
  </si>
  <si>
    <t>/rɪˈliːs/</t>
  </si>
  <si>
    <t>The company will release a new game soon.</t>
  </si>
  <si>
    <t>公司很快将发布一款新游戏。</t>
  </si>
  <si>
    <t>电影要 release 了，快把情绪全部释放。</t>
  </si>
  <si>
    <t>松开不束缚，释放新力量。</t>
  </si>
  <si>
    <t>reduce</t>
  </si>
  <si>
    <t>duce</t>
  </si>
  <si>
    <t>re- (向后) + duce (引导) -&gt; 向后引导使其变小 -&gt; 减少</t>
  </si>
  <si>
    <t>减少；降低</t>
  </si>
  <si>
    <t>/rɪˈduːs/</t>
  </si>
  <si>
    <t>We should reduce the use of plastic bags.</t>
  </si>
  <si>
    <t>我们应该减少塑料袋的使用。</t>
  </si>
  <si>
    <t>把浪费 reduce 掉，duce 出好习惯。</t>
  </si>
  <si>
    <t>向后拉一拉，数量就减少。</t>
  </si>
  <si>
    <t>erase</t>
  </si>
  <si>
    <t>ras</t>
  </si>
  <si>
    <t>e- (向外) + ras (刮) + -e (动词后缀) -&gt; 向外刮掉痕迹 -&gt; 擦除</t>
  </si>
  <si>
    <t>擦掉，抹去</t>
  </si>
  <si>
    <t>/ɪˈreɪs/</t>
  </si>
  <si>
    <t>Please erase the blackboard after class.</t>
  </si>
  <si>
    <t>请在课后擦掉黑板。</t>
  </si>
  <si>
    <t>请把这个错误的单词 erase 掉。</t>
  </si>
  <si>
    <t>e向外刮，erase 擦擦擦。</t>
  </si>
  <si>
    <t>eraser</t>
  </si>
  <si>
    <t>e- (向外) + ras (刮) + -er (名词后缀，表物) -&gt; 用来刮掉痕迹的东西 -&gt; 橡皮擦</t>
  </si>
  <si>
    <t>橡皮，黑板擦</t>
  </si>
  <si>
    <t>/ɪˈreɪsə(r)/</t>
  </si>
  <si>
    <t>Can I borrow your eraser for a moment?</t>
  </si>
  <si>
    <t>我可以借用一下你的橡皮吗？</t>
  </si>
  <si>
    <t>用这块 eraser 就能把痕迹擦得干干净净。</t>
  </si>
  <si>
    <t>ras 是刮，加个 er 是橡皮。</t>
  </si>
  <si>
    <t>razor</t>
  </si>
  <si>
    <t>raz</t>
  </si>
  <si>
    <t>raz (刮) + -or (名词后缀，表物) -&gt; 用于刮胡子的工具 -&gt; 剃须刀</t>
  </si>
  <si>
    <t>剃刀，剃须刀</t>
  </si>
  <si>
    <t>/ˈreɪzə(r)/</t>
  </si>
  <si>
    <t>He cut himself with a razor while shaving.</t>
  </si>
  <si>
    <t>他在刮胡子时被剃须刀割伤了。</t>
  </si>
  <si>
    <t>这把 razor 刮胡子非常锋利。</t>
  </si>
  <si>
    <t>刮胡子的 raz，就是 razor 刀。</t>
  </si>
  <si>
    <t>abrasion</t>
  </si>
  <si>
    <t>ab- (离开) + ras (刮) + -ion (名词后缀) -&gt; 皮肤被刮掉一层离开身体 -&gt; 擦伤，磨损</t>
  </si>
  <si>
    <t>擦伤，磨损</t>
  </si>
  <si>
    <t>/əˈbreɪʒn/</t>
  </si>
  <si>
    <t>The player suffered a minor abrasion on his knee.</t>
  </si>
  <si>
    <t>那名运动员的膝盖有轻微擦伤。</t>
  </si>
  <si>
    <t>跌倒后，腿上出现了一块红肿的 abrasion。</t>
  </si>
  <si>
    <t>ab 离开 ras 刮，擦伤 abrasion 痛哈哈。</t>
  </si>
  <si>
    <t>abrasive</t>
  </si>
  <si>
    <t>ab- (离开) + ras (刮) + -ive (形容词后缀) -&gt; 具有刮磨性质的 -&gt; 研磨的，粗鲁的</t>
  </si>
  <si>
    <t>研磨的，伤人感情的</t>
  </si>
  <si>
    <t>/əˈbreɪsɪv/</t>
  </si>
  <si>
    <t>She has a rather abrasive manner.</t>
  </si>
  <si>
    <t>她的态度相当粗鲁。</t>
  </si>
  <si>
    <t>他那 abrasive 的性格就像砂纸一样伤人。</t>
  </si>
  <si>
    <t>刮人的 abrasive，既是磨料也是没礼貌。</t>
  </si>
  <si>
    <t>abrade</t>
  </si>
  <si>
    <t>rad</t>
  </si>
  <si>
    <t>ab- (离开) + rad (刮) + -e (动词后缀) -&gt; 刮掉表层 -&gt; 磨损</t>
  </si>
  <si>
    <t>磨损，擦伤</t>
  </si>
  <si>
    <t>/əˈbreɪd/</t>
  </si>
  <si>
    <t>The rocks were abraded by the constant motion of the water.</t>
  </si>
  <si>
    <t>岩石被水的持续运动磨损了。</t>
  </si>
  <si>
    <t>海浪会 abrade 岩石的表面。</t>
  </si>
  <si>
    <t>rad 变 rad，abrade 也是磨。</t>
  </si>
  <si>
    <t>rascal</t>
  </si>
  <si>
    <t>ras (刮) + -cal (名词后缀) -&gt; 像被刮掉的残渣或被社会剔除的人 -&gt; 淘气鬼，无赖</t>
  </si>
  <si>
    <t>淘气鬼，无赖</t>
  </si>
  <si>
    <t>/ˈrɑːskl/</t>
  </si>
  <si>
    <t>That little rascal ate all the cookies.</t>
  </si>
  <si>
    <t>那个小淘气鬼把饼干全吃了。</t>
  </si>
  <si>
    <t>虽然他是个 rascal，但他其实很聪明。</t>
  </si>
  <si>
    <t>被刮掉的小残渣，rascal 也是淘气娃。</t>
  </si>
  <si>
    <t>erasure</t>
  </si>
  <si>
    <t>e- (向外) + ras (刮) + -ure (名词后缀) -&gt; 刮除的行为 -&gt; 擦除，消除</t>
  </si>
  <si>
    <t>擦掉，抹除</t>
  </si>
  <si>
    <t>/ɪˈreɪʒə(r)/</t>
  </si>
  <si>
    <t>The erasure of memory is a common theme in science fiction.</t>
  </si>
  <si>
    <t>记忆的消除是科幻小说中的常见主题。</t>
  </si>
  <si>
    <t>这种软件可以实现数据的彻底 erasure。</t>
  </si>
  <si>
    <t>ure 名词在后面，erasure 抹除看不见。</t>
  </si>
  <si>
    <t>raze</t>
  </si>
  <si>
    <t>raz (刮) + -e (动词后缀) -&gt; 将地面的建筑物刮掉推平 -&gt; 夷为平地</t>
  </si>
  <si>
    <t>夷为平地</t>
  </si>
  <si>
    <t>/reɪz/</t>
  </si>
  <si>
    <t>The village was razed to the ground during the war.</t>
  </si>
  <si>
    <t>这个村庄在战争中被夷为平地。</t>
  </si>
  <si>
    <t>整座旧城都被 raze 掉了，准备建新房。</t>
  </si>
  <si>
    <t>大火一烧没痕迹，raze 夷为平地。</t>
  </si>
  <si>
    <t>corrasion</t>
  </si>
  <si>
    <t>cor- (加强/共同) + ras (刮) + -ion (名词后缀) -&gt; 剧烈的刮削作用 -&gt; 削蚀，冲蚀</t>
  </si>
  <si>
    <t>削蚀，机械侵蚀</t>
  </si>
  <si>
    <t>/kəˈreɪʒən/</t>
  </si>
  <si>
    <t>Wind and water are the primary agents of corrasion.</t>
  </si>
  <si>
    <t>风和水是削蚀作用的主要因素。</t>
  </si>
  <si>
    <t>由于长期的 corrasion，河床变得越来越深。</t>
  </si>
  <si>
    <t>cor 强调加强刮，corrasion 削蚀沙石下。</t>
  </si>
  <si>
    <t>radical</t>
  </si>
  <si>
    <t>radic</t>
  </si>
  <si>
    <t>radic (根) + -al (形容词后缀) -&gt; 从根部出发的 -&gt; 根本的</t>
  </si>
  <si>
    <t>根本的，激进的</t>
  </si>
  <si>
    <t>/ˈrædɪkl/</t>
  </si>
  <si>
    <t>We need to make some radical changes to our plan.</t>
  </si>
  <si>
    <t>我们需要对我们的计划做出一些根本性的改变。</t>
  </si>
  <si>
    <t>这个 radical 的想法从 root 上改变了我们的看法。</t>
  </si>
  <si>
    <t>radic 是根，加个 al，根本激进记心间。</t>
  </si>
  <si>
    <t>radically</t>
  </si>
  <si>
    <t>radic (根) + -al (形容词后缀) + -ly (副词后缀) -&gt; 彻底地 -&gt; 根本上</t>
  </si>
  <si>
    <t>根本上，彻底地</t>
  </si>
  <si>
    <t>/ˈrædɪkli/</t>
  </si>
  <si>
    <t>The new technology has radically changed the way we communicate.</t>
  </si>
  <si>
    <t>新技术从根本上改变了我们的沟通方式。</t>
  </si>
  <si>
    <t>科技 radically 地改变了生活的 root。</t>
  </si>
  <si>
    <t>根本之根，加上 ly，彻底改变很容易。</t>
  </si>
  <si>
    <t>eradicate</t>
  </si>
  <si>
    <t>e- (向外) + radic (根) + -ate (动词后缀) -&gt; 把根拔出来 -&gt; 根除</t>
  </si>
  <si>
    <t>根除，消灭</t>
  </si>
  <si>
    <t>/ɪˈrædɪkeɪt/</t>
  </si>
  <si>
    <t>The government is trying to eradicate poverty.</t>
  </si>
  <si>
    <t>政府正努力消除贫困。</t>
  </si>
  <si>
    <t>我们要 eradicate 所有的病毒，从 root 解决问题。</t>
  </si>
  <si>
    <t>e 往外走，radic 根，根除邪恶不留痕。</t>
  </si>
  <si>
    <t>radio</t>
  </si>
  <si>
    <t>radi</t>
  </si>
  <si>
    <t>radi (辐射/射线) + -o (名词后缀) -&gt; 发射无线电波的设备 -&gt; 无线电</t>
  </si>
  <si>
    <t>收音机，无线电</t>
  </si>
  <si>
    <t>/ˈreɪdiəʊ/</t>
  </si>
  <si>
    <t>I heard the news on the radio this morning.</t>
  </si>
  <si>
    <t>我今天早上在收音机里听到了这条新闻。</t>
  </si>
  <si>
    <t>radio 发出 ray，让我们听到声音。</t>
  </si>
  <si>
    <t>radi 射线，接个 o，无线电波到处跑。</t>
  </si>
  <si>
    <t>radiate</t>
  </si>
  <si>
    <t>radi (辐射/射线) + -ate (动词后缀) -&gt; 像射线一样发出 -&gt; 辐射</t>
  </si>
  <si>
    <t>辐射，散发</t>
  </si>
  <si>
    <t>/ˈreɪdieɪt/</t>
  </si>
  <si>
    <t>The sun radiates heat and light.</t>
  </si>
  <si>
    <t>太阳辐射热和光。</t>
  </si>
  <si>
    <t>太阳向四周 radiate 出温暖的 ray。</t>
  </si>
  <si>
    <t>radi 射线，做动词，辐射发光很精神。</t>
  </si>
  <si>
    <t>radiation</t>
  </si>
  <si>
    <t>radi (辐射) + -ate (动词后缀) + -ion (名词后缀) -&gt; 辐射的过程 -&gt; 辐射</t>
  </si>
  <si>
    <t>辐射，放射线</t>
  </si>
  <si>
    <t>/ˌreɪdiˈeɪʃn/</t>
  </si>
  <si>
    <t>Radiation therapy is used to treat cancer.</t>
  </si>
  <si>
    <t>放射疗法被用于治疗癌症。</t>
  </si>
  <si>
    <t>这里的 radiation 太强，会伤到 root。</t>
  </si>
  <si>
    <t>辐射现象，名词性，radiation 要小心。</t>
  </si>
  <si>
    <t>radius</t>
  </si>
  <si>
    <t>radi (射线/轮辐) + -us (名词后缀) -&gt; 从圆心出发的线段 -&gt; 半径</t>
  </si>
  <si>
    <t>半径，半径范围</t>
  </si>
  <si>
    <t>/ˈreɪdiəs/</t>
  </si>
  <si>
    <t>The park is within a five-mile radius of the city center.</t>
  </si>
  <si>
    <t>公园在市中心五英里的半径范围内。</t>
  </si>
  <si>
    <t>在这个 radius 范围内，所有的 ray 长度相等。</t>
  </si>
  <si>
    <t>radi 连心，半径长，us 后缀不能忘。</t>
  </si>
  <si>
    <t>radial</t>
  </si>
  <si>
    <t>radi (半径/射线) + -al (形容词后缀) -&gt; 半径的 -&gt; 径向的</t>
  </si>
  <si>
    <t>光芒的，半径的，径向的</t>
  </si>
  <si>
    <t>/ˈreɪdiəl/</t>
  </si>
  <si>
    <t>The city has a radial road pattern.</t>
  </si>
  <si>
    <t>这座城市拥有放射状的道路格局。</t>
  </si>
  <si>
    <t>这些 radial 的道路就像 ray 一样散开。</t>
  </si>
  <si>
    <t>射线分布，叫 radial，放射形状很特别。</t>
  </si>
  <si>
    <t>radiant</t>
  </si>
  <si>
    <t>radi (光线) + -ant (形容词后缀) -&gt; 发出光线的 -&gt; 容光焕发的</t>
  </si>
  <si>
    <t>容光焕发的，光芒四射的</t>
  </si>
  <si>
    <t>/ˈreɪdiənt/</t>
  </si>
  <si>
    <t>The bride looked radiant on her wedding day.</t>
  </si>
  <si>
    <t>新娘在婚礼那天看起来容光焕发。</t>
  </si>
  <si>
    <t>她 radiant 的笑容像阳光下的 ray 一样耀眼。</t>
  </si>
  <si>
    <t>radi 闪烁，ant 形容，容光焕发太出众。</t>
  </si>
  <si>
    <t>radish</t>
  </si>
  <si>
    <t>rad (根) + -ish (名词后缀) -&gt; 吃它的根部 -&gt; 萝卜</t>
  </si>
  <si>
    <t>小萝卜</t>
  </si>
  <si>
    <t>/ˈrædɪʃ/</t>
  </si>
  <si>
    <t>I like to put some sliced radish in my salad.</t>
  </si>
  <si>
    <t>我喜欢在沙拉里放一些萝卜片。</t>
  </si>
  <si>
    <t>radish 这种植物最主要的部分就是它的 root。</t>
  </si>
  <si>
    <t>rad 是根，ish 尾，小红萝卜地里美。</t>
  </si>
  <si>
    <t>inspect</t>
  </si>
  <si>
    <t>in-</t>
  </si>
  <si>
    <t>in- (向内) + spect (看) -&gt; 向里面仔细看 -&gt; 检查</t>
  </si>
  <si>
    <t>检查，视察</t>
  </si>
  <si>
    <t>/ɪnˈspekt/</t>
  </si>
  <si>
    <t>Public health officials were called in to inspect the kitchen.</t>
  </si>
  <si>
    <t>公共卫生官员被召来检查厨房。</t>
  </si>
  <si>
    <t>我们要 in（向内）进行 spect（看），这就是 inspect（检查）。</t>
  </si>
  <si>
    <t>向内看，是检查，inspect 别漏它。</t>
  </si>
  <si>
    <t>expect</t>
  </si>
  <si>
    <t>ex-</t>
  </si>
  <si>
    <t>ex- (向外) + spect (看) -&gt; 向外张望等待某事发生 -&gt; 期待</t>
  </si>
  <si>
    <t>预料，期待</t>
  </si>
  <si>
    <t>/ɪkˈspekt/</t>
  </si>
  <si>
    <t>I didn't expect to see you here.</t>
  </si>
  <si>
    <t>我没料到会在这里见到你。</t>
  </si>
  <si>
    <t>往 ex（向外）方 spect（看），就是在 expect（期待）你的到来。</t>
  </si>
  <si>
    <t>往外看，是期待，expect 真心待。</t>
  </si>
  <si>
    <t>respect</t>
  </si>
  <si>
    <t>re- (反复) + spect (看) -&gt; 令人反复观看并敬佩 -&gt; 尊敬</t>
  </si>
  <si>
    <t>尊敬，尊重</t>
  </si>
  <si>
    <t>/rɪˈspekt/</t>
  </si>
  <si>
    <t>I deeply respect his courage.</t>
  </si>
  <si>
    <t>我非常钦佩他的勇气。</t>
  </si>
  <si>
    <t>好的人值得 re（反复）去 spect（看），这就是 respect（尊敬）。</t>
  </si>
  <si>
    <t>反复看，是尊敬，respect 表崇敬。</t>
  </si>
  <si>
    <t>suspect</t>
  </si>
  <si>
    <t>sub-</t>
  </si>
  <si>
    <t>sub- (在下面) + spect (看) -&gt; 在下面偷偷地看 -&gt; 怀疑</t>
  </si>
  <si>
    <t>怀疑，嫌疑人</t>
  </si>
  <si>
    <t>/səˈspekt/</t>
  </si>
  <si>
    <t>The police suspect that he is the thief.</t>
  </si>
  <si>
    <t>警察怀疑他就是那个小偷。</t>
  </si>
  <si>
    <t>在 sub（下面）偷偷 spect（看），因为我在 suspect（怀疑）他。</t>
  </si>
  <si>
    <t>下面看，是怀疑，suspect 有嫌疑。</t>
  </si>
  <si>
    <t>aspect</t>
  </si>
  <si>
    <t>ad-</t>
  </si>
  <si>
    <t>ad- (去，向) + spect (看) -&gt; 看到的一个具体方向 -&gt; 方面</t>
  </si>
  <si>
    <t>方面，面貌</t>
  </si>
  <si>
    <t>/ˈæspekt/</t>
  </si>
  <si>
    <t>We must consider every aspect of the problem.</t>
  </si>
  <si>
    <t>我们必须考虑问题的每个方面。</t>
  </si>
  <si>
    <t>朝一个方向 spect（看），就是问题的一个 aspect（方面）。</t>
  </si>
  <si>
    <t>朝这看，是一面，aspect 是方面。</t>
  </si>
  <si>
    <t>spectacle</t>
  </si>
  <si>
    <t>spect (看) + -acle (名词后缀，表示事物) -&gt; 供人观看的大型场面 -&gt; 壮观景象</t>
  </si>
  <si>
    <t>精彩场面，奇观</t>
  </si>
  <si>
    <t>/ˈspektəkl/</t>
  </si>
  <si>
    <t>The erupting volcano was a magnificent spectacle.</t>
  </si>
  <si>
    <t>火山喷发是一幅壮丽的奇观。</t>
  </si>
  <si>
    <t>非常值得 spect（看）的 acle（事物），就是 spectacle（壮观景象）。</t>
  </si>
  <si>
    <t>看的物，叫奇观，spectacle 真壮观。</t>
  </si>
  <si>
    <t>spectator</t>
  </si>
  <si>
    <t>spectat</t>
  </si>
  <si>
    <t>spectat (看) + -or (名词后缀，表示人) -&gt; 观看的人 -&gt; 观众</t>
  </si>
  <si>
    <t>观众，旁观者</t>
  </si>
  <si>
    <t>/spekˈteɪtə(r)/</t>
  </si>
  <si>
    <t>The stadium was filled with cheering spectators.</t>
  </si>
  <si>
    <t>体育场里坐满了欢呼的观众。</t>
  </si>
  <si>
    <t>在这里 spectat（看）比赛的 or（人），就是 spectator（观众）。</t>
  </si>
  <si>
    <t>看的人，是观众，spectator 气氛红。</t>
  </si>
  <si>
    <t>perspective</t>
  </si>
  <si>
    <t>per-</t>
  </si>
  <si>
    <t>per- (穿过) + spect (看) + -ive (名词/形容词后缀) -&gt; 穿过表面看本质的眼光 -&gt; 观点，透视</t>
  </si>
  <si>
    <t>观点，视角</t>
  </si>
  <si>
    <t>/pəˈspektɪv/</t>
  </si>
  <si>
    <t>He has a unique perspective on the issue.</t>
  </si>
  <si>
    <t>他对这个问题有独特的见解。</t>
  </si>
  <si>
    <t>per（穿透）地去 spect（看），你会得到新的 perspective（观点）。</t>
  </si>
  <si>
    <t>穿过看，是视角，perspective 观点巧。</t>
  </si>
  <si>
    <t>prospect</t>
  </si>
  <si>
    <t>pro-</t>
  </si>
  <si>
    <t>pro- (向前) + spect (看) -&gt; 向前看 -&gt; 前景，前途</t>
  </si>
  <si>
    <t>前景，前途</t>
  </si>
  <si>
    <t>/ˈprɒspekt/</t>
  </si>
  <si>
    <t>The prospect of success is bright.</t>
  </si>
  <si>
    <t>成功的景象是光明的。</t>
  </si>
  <si>
    <t>pro（向前）看 spect（看），未来就是 prospect（前景）。</t>
  </si>
  <si>
    <t>向前看，是前景，prospect 展雄心。</t>
  </si>
  <si>
    <t>conspicuous</t>
  </si>
  <si>
    <t>con-</t>
  </si>
  <si>
    <t>spic</t>
  </si>
  <si>
    <t>con- (加强/完全) + spic (看) + -uous (形容词后缀) -&gt; 极其容易被看到的 -&gt; 显著的</t>
  </si>
  <si>
    <t>显眼的，明显的</t>
  </si>
  <si>
    <t>/kənˈspɪkjuəs/</t>
  </si>
  <si>
    <t>The bird has a conspicuous red head.</t>
  </si>
  <si>
    <t>这种鸟有明显的红脑袋。</t>
  </si>
  <si>
    <t>con（大家）都能 spic（看）得到，因为它很 conspicuous（显著）。</t>
  </si>
  <si>
    <t>大家都看，太显眼，conspicuous 走在前。</t>
  </si>
  <si>
    <t>specimen</t>
  </si>
  <si>
    <t>spec</t>
  </si>
  <si>
    <t>spec (看) + -i- (连接) + -men (结果/物) -&gt; 拿来给人看（研究）的东西 -&gt; 标本</t>
  </si>
  <si>
    <t>标本，样本</t>
  </si>
  <si>
    <t>/ˈspesɪmən/</t>
  </si>
  <si>
    <t>They collected specimens of local plants.</t>
  </si>
  <si>
    <t>他们采集了当地植物的标本。</t>
  </si>
  <si>
    <t>这个 spec（看）的 men（物），就是一个 specimen（标本）。</t>
  </si>
  <si>
    <t>供人看，是标本，specimen 进实验室。</t>
  </si>
  <si>
    <t>suspicious</t>
  </si>
  <si>
    <t>sub- (在下面) + spic (看) + -ious (形容词后缀) -&gt; 让人产生怀疑地看的 -&gt; 可疑的</t>
  </si>
  <si>
    <t>怀疑的，可疑的</t>
  </si>
  <si>
    <t>/səˈspɪʃəs/</t>
  </si>
  <si>
    <t>He has a suspicious look in his eyes.</t>
  </si>
  <si>
    <t>他的眼神里带着怀疑。</t>
  </si>
  <si>
    <t>总是 sub（在下面）暗暗 spic（看），这很 suspicious（可疑）。</t>
  </si>
  <si>
    <t>暗中看，不可信，suspicious 疑心重。</t>
  </si>
  <si>
    <t>quarter</t>
  </si>
  <si>
    <t>quart</t>
  </si>
  <si>
    <t>er</t>
  </si>
  <si>
    <t>quart(四) + -er(名词后缀) -&gt; 四个部分中的一个 -&gt; 四分之一</t>
  </si>
  <si>
    <t>四分之一；一刻钟</t>
  </si>
  <si>
    <t>/ˈkwɔːrtər/</t>
  </si>
  <si>
    <t>It's a quarter past ten.</t>
  </si>
  <si>
    <t>现在是十点一刻。</t>
  </si>
  <si>
    <t>我只有一枚 quarter（25美分硬币），只能买这杯饮料的 quarter（四分之一）。</t>
  </si>
  <si>
    <t>quart是四er是分，四分之一最精准。</t>
  </si>
  <si>
    <t>quarterly</t>
  </si>
  <si>
    <t>adj./adv.</t>
  </si>
  <si>
    <t>ly</t>
  </si>
  <si>
    <t>quart(四) + -er(部分) + -ly(形容词/副词后缀) -&gt; 每四分之一个周期的 -&gt; 每季度的</t>
  </si>
  <si>
    <t>每季度的</t>
  </si>
  <si>
    <t>/ˈkwɔːrtərli/</t>
  </si>
  <si>
    <t>The company publishes a quarterly report.</t>
  </si>
  <si>
    <t>公司发布季度报告。</t>
  </si>
  <si>
    <t>这份 quarterly（季度的）报告总结了这三个月的工作。</t>
  </si>
  <si>
    <t>quarter加ly，季度报告准时递。</t>
  </si>
  <si>
    <t>quartet</t>
  </si>
  <si>
    <t>et</t>
  </si>
  <si>
    <t>quart(四) + -et(组/小) -&gt; 四个人一组的东西 -&gt; 四重奏</t>
  </si>
  <si>
    <t>四重奏；四人组</t>
  </si>
  <si>
    <t>/kwɔːrˈtet/</t>
  </si>
  <si>
    <t>The string quartet played beautifully.</t>
  </si>
  <si>
    <t>弦乐四重奏演奏得很优美。</t>
  </si>
  <si>
    <t>这个 quartet（四人组）非常有默契。</t>
  </si>
  <si>
    <t>quart四人et组，优美曲调四重奏。</t>
  </si>
  <si>
    <t>quadruple</t>
  </si>
  <si>
    <t>quadr</t>
  </si>
  <si>
    <t>uple</t>
  </si>
  <si>
    <t>quadr(四) + -uple(倍) -&gt; 四倍的 -&gt; 变成四倍</t>
  </si>
  <si>
    <t>（使）成四倍</t>
  </si>
  <si>
    <t>/ˈkwɑːdruːpl/</t>
  </si>
  <si>
    <t>The company's profits quadrupled last year.</t>
  </si>
  <si>
    <t>公司的利润去年增加了三倍（变为原来的四倍）。</t>
  </si>
  <si>
    <t>如果不努力，你的债务可能会 quadruple（翻四倍）。</t>
  </si>
  <si>
    <t>quadr四倍uple翻，利润增长不简单。</t>
  </si>
  <si>
    <t>quadrant</t>
  </si>
  <si>
    <t>ant</t>
  </si>
  <si>
    <t>quadr(四) + -ant(名词后缀) -&gt; 一个圆被分为四份后的其中一份 -&gt; 象限</t>
  </si>
  <si>
    <t>象限；四分之一圆</t>
  </si>
  <si>
    <t>/ˈkwɑːdrənt/</t>
  </si>
  <si>
    <t>The point lies in the first quadrant.</t>
  </si>
  <si>
    <t>该点位于第一象限。</t>
  </si>
  <si>
    <t>数学老师说这个点在第一 quadrant（象限）。</t>
  </si>
  <si>
    <t>quadr是四ant分，直角坐标象限分。</t>
  </si>
  <si>
    <t>quadruped</t>
  </si>
  <si>
    <t>quadru</t>
  </si>
  <si>
    <t>ped</t>
  </si>
  <si>
    <t>quadru(四) + ped(脚) -&gt; 有四只脚的 -&gt; 四足动物</t>
  </si>
  <si>
    <t>四足动物</t>
  </si>
  <si>
    <t>/ˈkwɑːdruːped/</t>
  </si>
  <si>
    <t>A horse is a typical quadruped.</t>
  </si>
  <si>
    <t>马是典型的四足动物。</t>
  </si>
  <si>
    <t>这只 quadruped（四足动物）跑得非常快。</t>
  </si>
  <si>
    <t>quadru是四ped脚，四脚走路跑不了。</t>
  </si>
  <si>
    <t>quadrilateral</t>
  </si>
  <si>
    <t>n./adj.</t>
  </si>
  <si>
    <t>quadri</t>
  </si>
  <si>
    <t>later</t>
  </si>
  <si>
    <t>al</t>
  </si>
  <si>
    <t>quadri(四) + later(边) + -al(形容词后缀) -&gt; 具有四条边的 -&gt; 四边形</t>
  </si>
  <si>
    <t>四边形</t>
  </si>
  <si>
    <t>/ˌkwɑːdrɪˈlætərəl/</t>
  </si>
  <si>
    <t>A square is a type of quadrilateral.</t>
  </si>
  <si>
    <t>正方形是四边形的一种。</t>
  </si>
  <si>
    <t>这块地是一个不规则的 quadrilateral（四边形）。</t>
  </si>
  <si>
    <t>quadri是四later边，围成图形在眼前。</t>
  </si>
  <si>
    <t>headquarters</t>
  </si>
  <si>
    <t>head</t>
  </si>
  <si>
    <t>s</t>
  </si>
  <si>
    <t>head(头/首要) + quart(四/方) + -er(名词后缀) + -s(复数) -&gt; 首要的驻扎地 -&gt; 总部</t>
  </si>
  <si>
    <t>总部；指挥部</t>
  </si>
  <si>
    <t>/ˈhedkwɔːrtərz/</t>
  </si>
  <si>
    <t>The company's headquarters is in New York.</t>
  </si>
  <si>
    <t>公司的总部在纽约。</t>
  </si>
  <si>
    <t>我们必须回到 headquarters（总部）汇报工作。</t>
  </si>
  <si>
    <t>head是头quart方，总部就在大后方。</t>
  </si>
  <si>
    <t>quadruplet</t>
  </si>
  <si>
    <t>plet</t>
  </si>
  <si>
    <t>quadru(四) + -plet(重/叠) -&gt; 四个一组出生的 -&gt; 四胞胎之一</t>
  </si>
  <si>
    <t>四胞胎之一</t>
  </si>
  <si>
    <t>/kwɑːˈdruːplət/</t>
  </si>
  <si>
    <t>She is one of the quadruplets.</t>
  </si>
  <si>
    <t>她是四胞胎之一。</t>
  </si>
  <si>
    <t>照顾这四个 quadruplet（四胞胎）让父母很辛苦。</t>
  </si>
  <si>
    <t>quadru四人plet叠，四胞胎来多亲切。</t>
  </si>
  <si>
    <t>quadrangle</t>
  </si>
  <si>
    <t>angle</t>
  </si>
  <si>
    <t>quadr(四) + angle(角) -&gt; 有四个角的形状 -&gt; 四角庭院</t>
  </si>
  <si>
    <t>四边形；四方院子</t>
  </si>
  <si>
    <t>/ˈkwɑːdræŋɡl/</t>
  </si>
  <si>
    <t>The students gathered in the college quadrangle.</t>
  </si>
  <si>
    <t>学生们聚集在学院的四方院子里。</t>
  </si>
  <si>
    <t>教学楼中间有一个美丽的 quadrangle（四方院子）。</t>
  </si>
  <si>
    <t>quadr是四angle角，四方庭院多宽阔。</t>
  </si>
  <si>
    <t>question</t>
  </si>
  <si>
    <t>ques</t>
  </si>
  <si>
    <t>ques (询问) + -tion (名词后缀) -&gt; 提出的询问 -&gt; 问题</t>
  </si>
  <si>
    <t>问题，询问</t>
  </si>
  <si>
    <t>/ˈkwestʃən/</t>
  </si>
  <si>
    <t>The teacher answered every question in detail.</t>
  </si>
  <si>
    <t>老师详细地回答了每一个问题。</t>
  </si>
  <si>
    <t>这个问题 Question 很难，我不知如何回答。</t>
  </si>
  <si>
    <t>有问题 ques，后缀 tion。</t>
  </si>
  <si>
    <t>request</t>
  </si>
  <si>
    <t>quest</t>
  </si>
  <si>
    <t>re- (反复) + quest (寻求) -&gt; 反复寻求某人的帮助 -&gt; 请求</t>
  </si>
  <si>
    <t>要求，请求</t>
  </si>
  <si>
    <t>/rɪˈkwest/</t>
  </si>
  <si>
    <t>She made a formal request for help.</t>
  </si>
  <si>
    <t>她正式请求提供帮助。</t>
  </si>
  <si>
    <t>反复 re 寻求 quest，就是我的 Request 请求。</t>
  </si>
  <si>
    <t>再次寻求是请求，request 记心头。</t>
  </si>
  <si>
    <t>acquire</t>
  </si>
  <si>
    <t>ac-</t>
  </si>
  <si>
    <t>quire</t>
  </si>
  <si>
    <t>ac- (去/向) + quire (寻求) -&gt; 去寻求并最终得到 -&gt; 获得</t>
  </si>
  <si>
    <t>获得，学到</t>
  </si>
  <si>
    <t>/əˈkwaɪə(r)/</t>
  </si>
  <si>
    <t>He managed to acquire a new language quickly.</t>
  </si>
  <si>
    <t>他设法快速学会了一门新语言。</t>
  </si>
  <si>
    <t>去 ac 寻求 quire，终于 Acquire 获得了宝藏。</t>
  </si>
  <si>
    <t>去寻找就是获取，acquire 没问题。</t>
  </si>
  <si>
    <t>require</t>
  </si>
  <si>
    <t>re- (强调) + quire (寻求) -&gt; 必须寻求到的 -&gt; 需要/要求</t>
  </si>
  <si>
    <t>需要，要求</t>
  </si>
  <si>
    <t>/rɪˈkwaɪə(r)/</t>
  </si>
  <si>
    <t>Plants require water and light to grow.</t>
  </si>
  <si>
    <t>植物生长需要水分和阳光。</t>
  </si>
  <si>
    <t>这种植物 Require 需要很多水分。</t>
  </si>
  <si>
    <t>一再寻找是需要，require 莫忘掉。</t>
  </si>
  <si>
    <t>inquire</t>
  </si>
  <si>
    <t>in- (向内) + quire (寻求) -&gt; 向内深入探寻 -&gt; 调查/询问</t>
  </si>
  <si>
    <t>询问，查问</t>
  </si>
  <si>
    <t>/ɪnˈkwaɪə(r)/</t>
  </si>
  <si>
    <t>I called to inquire about the ticket prices.</t>
  </si>
  <si>
    <t>我打电话询问票价。</t>
  </si>
  <si>
    <t>向内 in 寻找 quire 真相，就是 Inquire 调查。</t>
  </si>
  <si>
    <t>向内寻是询问，inquire 真勤奋。</t>
  </si>
  <si>
    <t>conquer</t>
  </si>
  <si>
    <t>quer</t>
  </si>
  <si>
    <t>con- (完全) + quer (寻求/获得) -&gt; 完全拿下了某地 -&gt; 征服</t>
  </si>
  <si>
    <t>征服，克服</t>
  </si>
  <si>
    <t>/ˈkɒŋkə(r)/</t>
  </si>
  <si>
    <t>The mountain was hard to conquer.</t>
  </si>
  <si>
    <t>那座山很难攀登（征服）。</t>
  </si>
  <si>
    <t>全部 con 拿下 quer 领土，这就叫 Conquer 征服。</t>
  </si>
  <si>
    <t>全都拿到是征服，conquer 显威武。</t>
  </si>
  <si>
    <t>query</t>
  </si>
  <si>
    <t>quer (询问) + -y (抽象名词后缀) -&gt; 产生一个疑问 -&gt; 疑问/查询</t>
  </si>
  <si>
    <t>疑问，质询</t>
  </si>
  <si>
    <t>/ˈkwɪəri/</t>
  </si>
  <si>
    <t>The database can process your query in seconds.</t>
  </si>
  <si>
    <t>数据库可以在几秒钟内处理您的查询。</t>
  </si>
  <si>
    <t>这个 Query 查询操作非常快。</t>
  </si>
  <si>
    <t>简单询问是 query，查个单词别费劲。</t>
  </si>
  <si>
    <t>exquisite</t>
  </si>
  <si>
    <t>quis</t>
  </si>
  <si>
    <t>ex- (出) + quis (寻求) + -ite (形容词后缀) -&gt; 从众物中寻找出来的 -&gt; 精美的</t>
  </si>
  <si>
    <t>精美的，精致的</t>
  </si>
  <si>
    <t>/ɪkˈskwɪzɪt/</t>
  </si>
  <si>
    <t>The diamond ring is exquisite.</t>
  </si>
  <si>
    <t>这枚钻戒非常精美。</t>
  </si>
  <si>
    <t>找出来 ex 的 quis 宝贝真 Exquisite 精美。</t>
  </si>
  <si>
    <t>挑出来的叫精美，exquisite 真是美。</t>
  </si>
  <si>
    <t>inquisitive</t>
  </si>
  <si>
    <t>in- (向内) + quis (寻求) + -it (中缀) + -ive (形容词后缀) -&gt; 总想往里探寻的 -&gt; 好奇的</t>
  </si>
  <si>
    <t>好奇的，好管闲事的</t>
  </si>
  <si>
    <t>/ɪnˈkwɪzətɪv/</t>
  </si>
  <si>
    <t>Children are naturally inquisitive.</t>
  </si>
  <si>
    <t>孩子们天生好奇。</t>
  </si>
  <si>
    <t>那个 Inquisitive 好奇的孩子总在问为什么。</t>
  </si>
  <si>
    <t>向内寻找是好奇，inquisitive 问到底。</t>
  </si>
  <si>
    <t>prerequisite</t>
  </si>
  <si>
    <t>pre- (预先) + re- (强调) + quis (寻求/要求) + -ite (名词后缀) -&gt; 预先就要求的条件 -&gt; 先决条件</t>
  </si>
  <si>
    <t>前提，先决条件</t>
  </si>
  <si>
    <t>/ˌpriːˈrekwəzɪt/</t>
  </si>
  <si>
    <t>Experience is a prerequisite for this job.</t>
  </si>
  <si>
    <t>经验是这份工作的先决条件。</t>
  </si>
  <si>
    <t>完成这个任务有个 Prerequisite 先决条件。</t>
  </si>
  <si>
    <t>提前要求是前提，prerequisite 莫大意。</t>
  </si>
  <si>
    <t>quiet</t>
  </si>
  <si>
    <t>quiet (安静) -&gt; 处于一种休息或无声的状态 -&gt; 安静的</t>
  </si>
  <si>
    <t>安静的</t>
  </si>
  <si>
    <t>/ˈkwaɪət/</t>
  </si>
  <si>
    <t>Please keep quiet in the library.</t>
  </si>
  <si>
    <t>请在图书馆保持安静。</t>
  </si>
  <si>
    <t>请保持 quiet，不然会影响别人休息。</t>
  </si>
  <si>
    <t>quiet 安静不吵闹，休息状态最重要。</t>
  </si>
  <si>
    <t>quietly</t>
  </si>
  <si>
    <t>quiet (安静) + -ly (副词后缀) -&gt; 以安静的方式 -&gt; 安静地</t>
  </si>
  <si>
    <t>安静地</t>
  </si>
  <si>
    <t>/ˈkwaɪətli/</t>
  </si>
  <si>
    <t>She quietly closed the door.</t>
  </si>
  <si>
    <t>她轻轻地关上了门。</t>
  </si>
  <si>
    <t>他 quietly 地走过来，没发出一点声音。</t>
  </si>
  <si>
    <t>quietly 轻轻走，声音一点都没有。</t>
  </si>
  <si>
    <t>quietness</t>
  </si>
  <si>
    <t>quiet (安静) + -ness (名词后缀) -&gt; 安静的状态 -&gt; 安静</t>
  </si>
  <si>
    <t>安静，寂静</t>
  </si>
  <si>
    <t>/ˈkwaɪətnəs/</t>
  </si>
  <si>
    <t>I enjoy the quietness of the countryside.</t>
  </si>
  <si>
    <t>我喜欢乡村的宁静。</t>
  </si>
  <si>
    <t>这里的 quietness 让我感到非常放松。</t>
  </si>
  <si>
    <t>quietness 状态静，乡村夜晚最分明。</t>
  </si>
  <si>
    <t>disquiet</t>
  </si>
  <si>
    <t>dis- (夺去) + quiet (安静) -&gt; 夺走安静 -&gt; 使不安</t>
  </si>
  <si>
    <t>使不安</t>
  </si>
  <si>
    <t>/dɪsˈkwaɪət/</t>
  </si>
  <si>
    <t>The news of the war disquieted the public.</t>
  </si>
  <si>
    <t>战争的消息使公众感到不安。</t>
  </si>
  <si>
    <t>坏消息 disquiet 了我的心情，让我无法静心。</t>
  </si>
  <si>
    <t>dis- 夺走 quiet 静，心中不安起不宁。</t>
  </si>
  <si>
    <t>disquieting</t>
  </si>
  <si>
    <t>dis- (夺去) + quiet (安静) + -ing (形容词后缀) -&gt; 夺走安静的 -&gt; 令人不安的</t>
  </si>
  <si>
    <t>令人不安的</t>
  </si>
  <si>
    <t>/dɪsˈkwaɪətɪŋ/</t>
  </si>
  <si>
    <t>There is a disquieting trend in youth crime.</t>
  </si>
  <si>
    <t>青少年犯罪呈现出一种令人不安的趋势。</t>
  </si>
  <si>
    <t>这真是一个 disquieting 的信号。</t>
  </si>
  <si>
    <t>disquieting 叫人愁，不安趋势在心头。</t>
  </si>
  <si>
    <t>tranquil</t>
  </si>
  <si>
    <t>trans-</t>
  </si>
  <si>
    <t>quil</t>
  </si>
  <si>
    <t>trans- (穿过/完全) + quil (安静) -&gt; 完全安静的 -&gt; 宁静的</t>
  </si>
  <si>
    <t>宁静的，平静的</t>
  </si>
  <si>
    <t>/ˈtræŋkwɪl/</t>
  </si>
  <si>
    <t>The lake looked so tranquil in the morning sunlight.</t>
  </si>
  <si>
    <t>湖泊在晨光中显得如此宁静。</t>
  </si>
  <si>
    <t>清晨的湖面非常 tranquil，像一面镜子。</t>
  </si>
  <si>
    <t>tranquil 宁静如秋水，心情平和不再累。</t>
  </si>
  <si>
    <t>tranquility</t>
  </si>
  <si>
    <t>trans- (完全) + quil (安静) + -ity (名词后缀) -&gt; 完全安静的状态 -&gt; 宁静</t>
  </si>
  <si>
    <t>宁静，安宁</t>
  </si>
  <si>
    <t>/træŋˈkwɪləti/</t>
  </si>
  <si>
    <t>He sought tranquility in the mountains.</t>
  </si>
  <si>
    <t>他在山中寻求安宁。</t>
  </si>
  <si>
    <t>寻找一份内心的 tranquility 是他的目标。</t>
  </si>
  <si>
    <t>tranquility 是安宁，山中隐居得清静。</t>
  </si>
  <si>
    <t>tranquilize</t>
  </si>
  <si>
    <t>trans- (完全) + quil (安静) + -ize (动词后缀) -&gt; 使变得完全安静 -&gt; 使镇定/麻醉</t>
  </si>
  <si>
    <t>使镇定，麻醉</t>
  </si>
  <si>
    <t>/ˈtræŋkwəlaɪz/</t>
  </si>
  <si>
    <t>The vet had to tranquilize the agitated lion.</t>
  </si>
  <si>
    <t>兽医不得不给那头焦躁不安的狮子打镇静剂。</t>
  </si>
  <si>
    <t>医生用药物来 tranquilize 愤怒的病人。</t>
  </si>
  <si>
    <t>tranquilize 使镇定，针头一扎变安静。</t>
  </si>
  <si>
    <t>acquiesce</t>
  </si>
  <si>
    <t>qui</t>
  </si>
  <si>
    <t>ac- (向/去) + qui (安静) + -esce (开始/变成) -&gt; 趋向于保持安静且不反对 -&gt; 默许</t>
  </si>
  <si>
    <t>默许，默认</t>
  </si>
  <si>
    <t>/ˌækwiˈes/</t>
  </si>
  <si>
    <t>He finally acquiesced to his wife's demands.</t>
  </si>
  <si>
    <t>他最终默许了妻子的要求。</t>
  </si>
  <si>
    <t>他没有抗议，而是选择 acquiesce 对方的计划。</t>
  </si>
  <si>
    <t>acquiesce 是默许，安静接受不言语。</t>
  </si>
  <si>
    <t>acquiescence</t>
  </si>
  <si>
    <t>ac- (去) + qui (安静) + -esce (变成) + -ence (名词后缀) -&gt; 默认并接受的行为 -&gt; 默许</t>
  </si>
  <si>
    <t>/ˌækwiˈesns/</t>
  </si>
  <si>
    <t>Silence can sometimes be interpreted as acquiescence.</t>
  </si>
  <si>
    <t>沉默有时可以被解释为默许。</t>
  </si>
  <si>
    <t>这种 acquiescence 实际上就是无声的同意。</t>
  </si>
  <si>
    <t>acquiescence 名词义，默认接受没异议。</t>
  </si>
  <si>
    <t>pure</t>
  </si>
  <si>
    <t>pure(纯) -&gt; 维持物质原始且洁净的状态 -&gt; 纯的</t>
  </si>
  <si>
    <t>纯的，纯洁的</t>
  </si>
  <si>
    <t>/pjʊə(r)/</t>
  </si>
  <si>
    <t>The ring is made of pure gold.</t>
  </si>
  <si>
    <t>这枚戒指是纯金做的。</t>
  </si>
  <si>
    <t>这杯水非常 pure，一点杂质都没有。</t>
  </si>
  <si>
    <t>pure 纯净，一眼看穿。</t>
  </si>
  <si>
    <t>purity</t>
  </si>
  <si>
    <t>pur</t>
  </si>
  <si>
    <t>pur(纯) + -ity(状态) -&gt; 纯净的状态 -&gt; 纯洁</t>
  </si>
  <si>
    <t>纯洁，纯净</t>
  </si>
  <si>
    <t>/ˈpjʊərəti/</t>
  </si>
  <si>
    <t>We should protect the purity of the air.</t>
  </si>
  <si>
    <t>我们应该保护空气的纯净。</t>
  </si>
  <si>
    <t>空气的 purity 对健康非常重要。</t>
  </si>
  <si>
    <t>pur 是纯，ity 表状态，合起 purity 赞纯洁。</t>
  </si>
  <si>
    <t>purify</t>
  </si>
  <si>
    <t>pur(纯) + -ify(使...化) -&gt; 使变纯 -&gt; 净化</t>
  </si>
  <si>
    <t>净化，洗涤</t>
  </si>
  <si>
    <t>/ˈpjʊərɪfaɪ/</t>
  </si>
  <si>
    <t>The filter helps to purify the water.</t>
  </si>
  <si>
    <t>过滤器有助于净化水质。</t>
  </si>
  <si>
    <t>我们要用科技手段 purify 受到污染的河流。</t>
  </si>
  <si>
    <t>ify 动词尾，purify 去除污。</t>
  </si>
  <si>
    <t>purification</t>
  </si>
  <si>
    <t>pur(纯) + -ifi(使...化) + -cation(名词后缀) -&gt; 净化的行为或过程 -&gt; 净化</t>
  </si>
  <si>
    <t>净化，提纯</t>
  </si>
  <si>
    <t>/ˌpjʊərɪfɪˈkeɪʃn/</t>
  </si>
  <si>
    <t>The purification process takes several hours.</t>
  </si>
  <si>
    <t>净化过程需要几个小时。</t>
  </si>
  <si>
    <t>这个工程的核心是水的 purification 过程。</t>
  </si>
  <si>
    <t>pur 加 ification，净化过程在眼前。</t>
  </si>
  <si>
    <t>impure</t>
  </si>
  <si>
    <t>im-</t>
  </si>
  <si>
    <t>im-(不) + pur(纯) -&gt; 不纯的 -&gt; 有杂质的</t>
  </si>
  <si>
    <t>不纯的，不洁的</t>
  </si>
  <si>
    <t>/ɪmˈpjʊə(r)/</t>
  </si>
  <si>
    <t>Don't drink impure water.</t>
  </si>
  <si>
    <t>不要喝不干净的水。</t>
  </si>
  <si>
    <t>这块矿石是 impure 的，含有很多重金属。</t>
  </si>
  <si>
    <t>im 是否定，impure 不干净。</t>
  </si>
  <si>
    <t>impurity</t>
  </si>
  <si>
    <t>im-(不) + pur(纯) + -ity(性质) -&gt; 不纯的物质或状态 -&gt; 杂质</t>
  </si>
  <si>
    <t>杂质，不洁</t>
  </si>
  <si>
    <t>/ɪmˈpjʊərəti/</t>
  </si>
  <si>
    <t>Filtering removes many an impurity from the water.</t>
  </si>
  <si>
    <t>过滤去除了水中的许多杂质。</t>
  </si>
  <si>
    <t>通过实验去除了样品中的 impurity。</t>
  </si>
  <si>
    <t>im 前缀不，impurity 见杂质。</t>
  </si>
  <si>
    <t>purge</t>
  </si>
  <si>
    <t>purg</t>
  </si>
  <si>
    <t>purg(清洗) + -e(后缀) -&gt; 强制洗刷干净 -&gt; 清除</t>
  </si>
  <si>
    <t>清洗，净化，清除（异己）</t>
  </si>
  <si>
    <t>/pɜːdʒ/</t>
  </si>
  <si>
    <t>The system will purge old files automatically.</t>
  </si>
  <si>
    <t>系统将自动清除旧文件。</t>
  </si>
  <si>
    <t>定期 purge 手机里的缓存能提速。</t>
  </si>
  <si>
    <t>purg 清洗，purge 彻底清。</t>
  </si>
  <si>
    <t>purist</t>
  </si>
  <si>
    <t>pur(纯正) + -ist(人) -&gt; 追求纯正的人 -&gt; 纯正主义者</t>
  </si>
  <si>
    <t>纯正主义者</t>
  </si>
  <si>
    <t>/ˈpjʊərɪst/</t>
  </si>
  <si>
    <t>A language purist would hate those slang words.</t>
  </si>
  <si>
    <t>语言纯正主义者会讨厌那些俚语。</t>
  </si>
  <si>
    <t>他是一个 purist，无法忍受在咖啡里加糖。</t>
  </si>
  <si>
    <t>ist 是人，purist 爱纯粹。</t>
  </si>
  <si>
    <t>purgatory</t>
  </si>
  <si>
    <t>purg(清洗罪孽) + -atory(场所) -&gt; 洗净灵魂罪过的地方 -&gt; 炼狱</t>
  </si>
  <si>
    <t>炼狱，受苦受难的地方</t>
  </si>
  <si>
    <t>/ˈpɜːɡətri/</t>
  </si>
  <si>
    <t>The week before the exam was absolute purgatory.</t>
  </si>
  <si>
    <t>考试前的那一周简直是炼狱。</t>
  </si>
  <si>
    <t>这段时间的魔鬼训练简直就是 purgatory。</t>
  </si>
  <si>
    <t>purg 冲洗，atory 是炼狱。</t>
  </si>
  <si>
    <t>expurgate</t>
  </si>
  <si>
    <t>ex-(向外) + purg(清洗) + -ate(动词后缀) -&gt; 把不洁的内容清洗出去 -&gt; 删改</t>
  </si>
  <si>
    <t>删改，修订（删除不当之处）</t>
  </si>
  <si>
    <t>/ˈekspəɡeɪt/</t>
  </si>
  <si>
    <t>The book was expurgated to make it suitable for children.</t>
  </si>
  <si>
    <t>这本书经过了删改以适合儿童阅读。</t>
  </si>
  <si>
    <t>在出版前，编辑不得不 expurgate 书中粗鲁的字眼。</t>
  </si>
  <si>
    <t>ex 向外，expurgate 删不净。</t>
  </si>
  <si>
    <t>compute</t>
  </si>
  <si>
    <t>com-</t>
  </si>
  <si>
    <t>put</t>
  </si>
  <si>
    <t>com- (一起) + put (计算/思考) + -e (后缀) -&gt; 将数字放在一起思考 -&gt; 计算</t>
  </si>
  <si>
    <t>计算</t>
  </si>
  <si>
    <t>/kəmˈpjuːt/</t>
  </si>
  <si>
    <t>We need to compute the total cost of the project.</t>
  </si>
  <si>
    <t>我们需要计算这个项目的总成本。</t>
  </si>
  <si>
    <t>大家一起 com- 思考 put，这就是 compute 计算。</t>
  </si>
  <si>
    <t>大家一起算，compute 在计算。</t>
  </si>
  <si>
    <t>computer</t>
  </si>
  <si>
    <t>com- (一起) + put (计算) + -er (物) -&gt; 进行计算的机器 -&gt; 计算机</t>
  </si>
  <si>
    <t>电脑，计算机</t>
  </si>
  <si>
    <t>/kəmˈpjuːtər/</t>
  </si>
  <si>
    <t>I spent all day working on my computer.</t>
  </si>
  <si>
    <t>我整天都在用电脑工作。</t>
  </si>
  <si>
    <t>这台 computer 正在拼命 compute 计算。</t>
  </si>
  <si>
    <t>加上 er 是个物，computer 是电脑。</t>
  </si>
  <si>
    <t>reputation</t>
  </si>
  <si>
    <t>re- (反复) + put (思考/评价) + -ation (名词后缀) -&gt; 被人们反复思考和评价出的东西 -&gt; 名声</t>
  </si>
  <si>
    <t>名誉，名声</t>
  </si>
  <si>
    <t>/ˌrepjuˈteɪʃn/</t>
  </si>
  <si>
    <t>The company has a good reputation for quality.</t>
  </si>
  <si>
    <t>这家公司在质量方面享有盛誉。</t>
  </si>
  <si>
    <t>大家 re- 反复对你 put 评估，就形成了 reputation。</t>
  </si>
  <si>
    <t>反复评估看人品，reputation 是名声。</t>
  </si>
  <si>
    <t>dispute</t>
  </si>
  <si>
    <t>dis- (分开/不同) + put (思考) -&gt; 产生不同的想法 -&gt; 争论</t>
  </si>
  <si>
    <t>争论，纠纷</t>
  </si>
  <si>
    <t>/dɪˈspjuːt/</t>
  </si>
  <si>
    <t>The two countries are in a dispute over the border.</t>
  </si>
  <si>
    <t>这两个国家在边界问题上存在争议。</t>
  </si>
  <si>
    <t>想法 dis- 分开了，不再统一 put，就会产生 dispute。</t>
  </si>
  <si>
    <t>想法不一有争论，dispute 吵不停。</t>
  </si>
  <si>
    <t>deputy</t>
  </si>
  <si>
    <t>de- (向下/委派) + put (挑选/思考) + -y (名词后缀) -&gt; 被选派下来执行任务的人 -&gt; 副手</t>
  </si>
  <si>
    <t>副手，代理人</t>
  </si>
  <si>
    <t>/ˈdepjuti/</t>
  </si>
  <si>
    <t>The deputy mayor will attend the meeting.</t>
  </si>
  <si>
    <t>副市长将参加会议。</t>
  </si>
  <si>
    <t>被 de- 委派出来的 put 候选人，就是 deputy。</t>
  </si>
  <si>
    <t>委派下来的人，deputy 是副手。</t>
  </si>
  <si>
    <t>amputate</t>
  </si>
  <si>
    <t>am-</t>
  </si>
  <si>
    <t>am- (周围) + put (修剪/砍) + -ate (动词后缀) -&gt; 从周围修剪掉 -&gt; 截肢</t>
  </si>
  <si>
    <t>截肢，切断</t>
  </si>
  <si>
    <t>/ˈæmpjuteɪt/</t>
  </si>
  <si>
    <t>Doctors had to amputate his left leg.</t>
  </si>
  <si>
    <t>医生不得不截掉他的左腿。</t>
  </si>
  <si>
    <t>像修剪树枝 put 一样把周围 am- 切掉，就是 amputate。</t>
  </si>
  <si>
    <t>修剪周围要切断，amputate 是截肢。</t>
  </si>
  <si>
    <t>impute</t>
  </si>
  <si>
    <t>im- (进入/使) + put (思考/计算) -&gt; 把它算到某人头上 -&gt; 归咎于</t>
  </si>
  <si>
    <t>归咎于，归因于</t>
  </si>
  <si>
    <t>/ɪmˈpjuːt/</t>
  </si>
  <si>
    <t>They impute the failure to bad luck.</t>
  </si>
  <si>
    <t>他们把失败归因于运气不好。</t>
  </si>
  <si>
    <t>把责任 im- 放入 put 考量中，这就是 impute 归因。</t>
  </si>
  <si>
    <t>算在他头上，impute 是归因。</t>
  </si>
  <si>
    <t>computation</t>
  </si>
  <si>
    <t>com- (一起) + put (计算) + -ation (名词后缀) -&gt; 计算的过程 -&gt; 演算</t>
  </si>
  <si>
    <t>计算，估算</t>
  </si>
  <si>
    <t>/ˌkɒmpjuˈteɪʃn/</t>
  </si>
  <si>
    <t>The error was caused by an incorrect computation.</t>
  </si>
  <si>
    <t>这个错误是由错误的计算引起的。</t>
  </si>
  <si>
    <t>compute 的名词形式是 computation。</t>
  </si>
  <si>
    <t>计算过程很漫长，computation 别算错。</t>
  </si>
  <si>
    <t>undisputed</t>
  </si>
  <si>
    <t>un-</t>
  </si>
  <si>
    <t>un- (不) + dis- (相反) + put (思考) + -ed (形容词后缀) -&gt; 不会有不同想法的 -&gt; 无可争辩的</t>
  </si>
  <si>
    <t>无可争辩的，毫无疑问的</t>
  </si>
  <si>
    <t>/ˌʌndɪˈspjuːtɪd/</t>
  </si>
  <si>
    <t>He is the undisputed champion.</t>
  </si>
  <si>
    <t>他是无可争辩的冠军。</t>
  </si>
  <si>
    <t>大家都不 un- 产生 dispute 争论，这就是 undisputed。</t>
  </si>
  <si>
    <t>没人能反对，undisputed 无争议。</t>
  </si>
  <si>
    <t>repute</t>
  </si>
  <si>
    <t>re- (反复) + put (思考) + -e (后缀) -&gt; 反复被人思考评价 -&gt; 称为，评价</t>
  </si>
  <si>
    <t>名声，称为</t>
  </si>
  <si>
    <t>/rɪˈpjuːt/</t>
  </si>
  <si>
    <t>He is a writer of international repute.</t>
  </si>
  <si>
    <t>他是一位享誉国际的作家。</t>
  </si>
  <si>
    <t>虽然短小，但 repute 和 reputation 含义相近。</t>
  </si>
  <si>
    <t>repute 也是名声，评价都很高。</t>
  </si>
  <si>
    <t>psychology</t>
  </si>
  <si>
    <t>psycho</t>
  </si>
  <si>
    <t>psycho (精神) + -logy (学科) -&gt; 研究精神和行为的学科 -&gt; 心理学</t>
  </si>
  <si>
    <t>心理学</t>
  </si>
  <si>
    <t>/saɪˈkɒlədʒi/</t>
  </si>
  <si>
    <t>He is studying child psychology at university.</t>
  </si>
  <si>
    <t>他正在大学学习儿童心理学。</t>
  </si>
  <si>
    <t>这门 psychology 课程让我更了解自己的 mind。</t>
  </si>
  <si>
    <t>精神 psycho 学科 logy，研究心理 psychology。</t>
  </si>
  <si>
    <t>psychologist</t>
  </si>
  <si>
    <t>psycho (精神) + -logist (专家) -&gt; 专门研究心理和精神的人 -&gt; 心理学家</t>
  </si>
  <si>
    <t>心理学家</t>
  </si>
  <si>
    <t>/saɪˈkɒlədʒɪst/</t>
  </si>
  <si>
    <t>The psychologist helped him overcome his fear of flying.</t>
  </si>
  <si>
    <t>心理学家帮助他克服了飞行恐惧症。</t>
  </si>
  <si>
    <t>这位 psychologist 真的能看透我的想法。</t>
  </si>
  <si>
    <t>精神 psycho 专家 ist，心理学家 psychologist。</t>
  </si>
  <si>
    <t>psychological</t>
  </si>
  <si>
    <t>psycho (精神) + -logic (学科的) + -al (形容词后缀) -&gt; 关于心理学科的 -&gt; 心理上的</t>
  </si>
  <si>
    <t>心理的，心理学的</t>
  </si>
  <si>
    <t>/ˌsaɪkəˈlɒdʒɪkl/</t>
  </si>
  <si>
    <t>The player is under heavy psychological pressure.</t>
  </si>
  <si>
    <t>这名球员承受着巨大的心理压力。</t>
  </si>
  <si>
    <t>这是一个 psychological 陷阱，不要被迷惑。</t>
  </si>
  <si>
    <t>精神 psycho 逻辑 logic，心理层面 logical。</t>
  </si>
  <si>
    <t>psyche</t>
  </si>
  <si>
    <t>psyche (心智) -&gt; 人的灵魂或精神整体 -&gt; 心智，灵魂</t>
  </si>
  <si>
    <t>灵魂，心智</t>
  </si>
  <si>
    <t>/ˈsaɪki/</t>
  </si>
  <si>
    <t>Winning is deeply rooted in the American psyche.</t>
  </si>
  <si>
    <t>好胜心深深扎根于美国人的心智中。</t>
  </si>
  <si>
    <t>他的 psyche 受到了严重的打击。</t>
  </si>
  <si>
    <t>独处 psyche 是心智，灵魂深处有本旨。</t>
  </si>
  <si>
    <t>psychiatric</t>
  </si>
  <si>
    <t>psych</t>
  </si>
  <si>
    <t>psych (精神) + -iatry (治疗) + -ic (相关的) -&gt; 与治疗精神疾病相关的 -&gt; 精神病学的</t>
  </si>
  <si>
    <t>精神病学的</t>
  </si>
  <si>
    <t>/ˌsaɪkiˈætrɪk/</t>
  </si>
  <si>
    <t>She was admitted to a psychiatric hospital.</t>
  </si>
  <si>
    <t>她被送进了一家精神病院。</t>
  </si>
  <si>
    <t>他需要专业的 psychiatric 评估。</t>
  </si>
  <si>
    <t>精神 psych 医疗 iatric，精神病院 psychiatric。</t>
  </si>
  <si>
    <t>psychiatrist</t>
  </si>
  <si>
    <t>psych (精神) + -iatrist (治疗专家) -&gt; 治疗精神疾病的医生 -&gt; 精神科医生</t>
  </si>
  <si>
    <t>精神科医生</t>
  </si>
  <si>
    <t>/saɪˈkaɪətrɪst/</t>
  </si>
  <si>
    <t>The psychiatrist prescribed medication for his depression.</t>
  </si>
  <si>
    <t>精神科医生为他的抑郁症开了药。</t>
  </si>
  <si>
    <t>比起 psychologist，psychiatrist 更有处方权。</t>
  </si>
  <si>
    <t>精神 psych 医者 iatrist，精神医生 psychiatrist。</t>
  </si>
  <si>
    <t>psychosis</t>
  </si>
  <si>
    <t>psych (精神) + -osis (病理状态) -&gt; 精神的一种严重失常状态 -&gt; 精神病</t>
  </si>
  <si>
    <t>精神病，精神失常</t>
  </si>
  <si>
    <t>/saɪˈkəʊsɪs/</t>
  </si>
  <si>
    <t>Drug abuse can sometimes trigger psychosis.</t>
  </si>
  <si>
    <t>滥用药物有时会诱发精神失常。</t>
  </si>
  <si>
    <t>他因受刺激而陷入了 psychosis 状态。</t>
  </si>
  <si>
    <t>精神 psych 病态 osis，精神失常 psychosis。</t>
  </si>
  <si>
    <t>psychotic</t>
  </si>
  <si>
    <t>psych (精神) + -ot (病) + -ic (形容词后缀) -&gt; 患有精神病的 -&gt; 精神病的</t>
  </si>
  <si>
    <t>患精神病的</t>
  </si>
  <si>
    <t>/saɪˈkɒtɪk/</t>
  </si>
  <si>
    <t>The patient showed psychotic symptoms.</t>
  </si>
  <si>
    <t>病人表现出了精神病症状。</t>
  </si>
  <si>
    <t>这部电影描述了一个 psychotic 杀手。</t>
  </si>
  <si>
    <t>精神 psych 病态 otic，精神病人 psychotic。</t>
  </si>
  <si>
    <t>psychosomatic</t>
  </si>
  <si>
    <t>somat</t>
  </si>
  <si>
    <t>psycho (心理) + somat (身体) + -ic (相关的) -&gt; 心理影响身体的 -&gt; 身心的，受心理影响的</t>
  </si>
  <si>
    <t>身心的</t>
  </si>
  <si>
    <t>/ˌsaɪkəʊsəˈmætɪk/</t>
  </si>
  <si>
    <t>His back pain was thought to be psychosomatic.</t>
  </si>
  <si>
    <t>他的背痛被认为是心理因素引起的。</t>
  </si>
  <si>
    <t>压力大导致的胃痛通常是 psychosomatic 的。</t>
  </si>
  <si>
    <t>心理 psycho 身体 somat，身心疾病 psychosomatic。</t>
  </si>
  <si>
    <t>psychopath</t>
  </si>
  <si>
    <t>psycho (精神) + -path (疾病) -&gt; 精神有病态的人 -&gt; 精神变态者</t>
  </si>
  <si>
    <t>精神变态者</t>
  </si>
  <si>
    <t>/ˈsaɪkəpæθ/</t>
  </si>
  <si>
    <t>The killer was described as a cold-blooded psychopath.</t>
  </si>
  <si>
    <t>凶手被描述为一个冷酷的精神变态者。</t>
  </si>
  <si>
    <t>那个 psychopath 完全没有同情心。</t>
  </si>
  <si>
    <t>精神 psycho 疾病 path，精神变态 psychopath。</t>
  </si>
  <si>
    <t>psychotherapy</t>
  </si>
  <si>
    <t>therapy</t>
  </si>
  <si>
    <t>psycho (心理) + therapy (治疗) -&gt; 通过心理手段进行治疗 -&gt; 心理疗法</t>
  </si>
  <si>
    <t>心理治疗</t>
  </si>
  <si>
    <t>/ˌsaɪkəʊˈθerəpi/</t>
  </si>
  <si>
    <t>Psychotherapy can be effective for treating anxiety.</t>
  </si>
  <si>
    <t>心理疗法对治疗焦虑症很有效。</t>
  </si>
  <si>
    <t>他正在接受每周一次的 psychotherapy。</t>
  </si>
  <si>
    <t>心理 psycho 治疗 therapy，心理疗法 psychotherapy。</t>
  </si>
  <si>
    <t>psychic</t>
  </si>
  <si>
    <t>psych (灵魂) + -ic (形容词后缀) -&gt; 与灵魂或超自然力相关的 -&gt; 通灵的，灵魂的</t>
  </si>
  <si>
    <t>通灵的，超自然的</t>
  </si>
  <si>
    <t>/ˈsaɪkɪk/</t>
  </si>
  <si>
    <t>She claims to have psychic powers.</t>
  </si>
  <si>
    <t>她声称拥有通灵能力。</t>
  </si>
  <si>
    <t>那个 psychic 预言了未来。</t>
  </si>
  <si>
    <t>精神 psych 特性 ic，通灵之力叫 psychic。</t>
  </si>
  <si>
    <t>pugnacious</t>
  </si>
  <si>
    <t>pugn</t>
  </si>
  <si>
    <t>pugn (打斗) + -acious (多...的/倾向于) -&gt; 总是倾向于打斗的 -&gt; 好斗的</t>
  </si>
  <si>
    <t>好斗的，爱争吵的</t>
  </si>
  <si>
    <t>/pʌɡˈneɪʃəs/</t>
  </si>
  <si>
    <t>The pugnacious shopkeeper was always ready for an argument with his customers.</t>
  </si>
  <si>
    <t>那个好斗的店主总是准备好与顾客争吵。</t>
  </si>
  <si>
    <t>他性格非常 **pugnacious**，就像个随时准备 fight 的斗士。</t>
  </si>
  <si>
    <t>pugn 打斗 acious 多，好斗性格惹事多。</t>
  </si>
  <si>
    <t>impugn</t>
  </si>
  <si>
    <t>im- (进入/针对) + pugn (打斗) -&gt; 针对某事进行言语上的攻击 -&gt; 驳斥/质疑</t>
  </si>
  <si>
    <t>质疑，驳斥</t>
  </si>
  <si>
    <t>/ɪmˈpjuːn/</t>
  </si>
  <si>
    <t>We should not impugn her honesty without good reason.</t>
  </si>
  <si>
    <t>没有充分的理由，我们不应质疑她的诚实。</t>
  </si>
  <si>
    <t>律师试图 **impugn** 证人的证词，发起一场 verbal fight (言语攻击)。</t>
  </si>
  <si>
    <t>im 是针对 pugn 斗，质疑驳斥不用手。</t>
  </si>
  <si>
    <t>repugnant</t>
  </si>
  <si>
    <t>re- (向后/反) + pugn (打斗) + -ant (形容词后缀) -&gt; 产生反向击打、抵触情绪的 -&gt; 令人反感的</t>
  </si>
  <si>
    <t>令人厌恶的，矛盾的</t>
  </si>
  <si>
    <t>/rɪˈpʌɡnənt/</t>
  </si>
  <si>
    <t>The idea of eating insects is repugnant to many people.</t>
  </si>
  <si>
    <t>吃昆虫的想法让很多人感到反感。</t>
  </si>
  <si>
    <t>这种行为让人感到 **repugnant**，本能地想 fight back (反击) 这种恶心感。</t>
  </si>
  <si>
    <t>re 反 pugn 斗 ant 形，反感厌恶是本性。</t>
  </si>
  <si>
    <t>pugilist</t>
  </si>
  <si>
    <t>pug</t>
  </si>
  <si>
    <t>-il-</t>
  </si>
  <si>
    <t>pug (拳头) + -il- (连接词) + -ist (人) -&gt; 用拳头从事职业的人 -&gt; 拳击手</t>
  </si>
  <si>
    <t>拳击手</t>
  </si>
  <si>
    <t>/ˈpjuːdʒɪlɪst/</t>
  </si>
  <si>
    <t>The young pugilist trained hard for the upcoming championship.</t>
  </si>
  <si>
    <t>这位年轻的拳击手为即将到来的锦标赛艰苦训练。</t>
  </si>
  <si>
    <t>这位著名的 **pugilist** 拥有巨大的 fist (拳头) 和超凡的力量。</t>
  </si>
  <si>
    <t>pug 是拳头 ist 人，职业拳手真精神。</t>
  </si>
  <si>
    <t>pugnacity</t>
  </si>
  <si>
    <t>pugn (打斗) + -acity (名词后缀/倾向) -&gt; 充满打斗冲动的状态 -&gt; 好斗</t>
  </si>
  <si>
    <t>好斗，好争吵</t>
  </si>
  <si>
    <t>/pʌɡˈnæsəti/</t>
  </si>
  <si>
    <t>His pugnacity made him many enemies during his political career.</t>
  </si>
  <si>
    <t>他的好斗性格使他在政治生涯中结下了许多仇家。</t>
  </si>
  <si>
    <t>他那股 **pugnacity** (斗志) 让他即使在绝境中也想要 fight。</t>
  </si>
  <si>
    <t>pugn 打斗 acity 名，好斗倾向不安宁。</t>
  </si>
  <si>
    <t>inexpugnable</t>
  </si>
  <si>
    <t>in- (不) + ex- (出来) + pugn (打斗) + -able (可...的) -&gt; 不能通过武力将其从原位打出来的 -&gt; 攻不破的</t>
  </si>
  <si>
    <t>坚不可摧的，攻不破的</t>
  </si>
  <si>
    <t>/ˌɪnɪkˈspʌɡnəbl/</t>
  </si>
  <si>
    <t>The fortress was built on an inexpugnable cliff.</t>
  </si>
  <si>
    <t>这座要塞建在坚不可摧的悬崖上。</t>
  </si>
  <si>
    <t>这是一座 **inexpugnable** 的城堡，敌人无论怎么 fight 都进不来。</t>
  </si>
  <si>
    <t>in 不 ex 出 pugn 斗，攻不破的到最后。</t>
  </si>
  <si>
    <t>oppugn</t>
  </si>
  <si>
    <t>op-</t>
  </si>
  <si>
    <t>op- (反对/针对) + pugn (打斗) -&gt; 针对性地发起攻击或争论 -&gt; 驳斥/反抗</t>
  </si>
  <si>
    <t>责难，驳斥</t>
  </si>
  <si>
    <t>/əˈpjuːn/</t>
  </si>
  <si>
    <t>The critic continued to oppugn the validity of the new theory.</t>
  </si>
  <si>
    <t>评论家继续驳斥新理论的有效性。</t>
  </si>
  <si>
    <t>他试图 **oppugn** (反驳) 我的观点，跟我展开一场 fight 般的辩论。</t>
  </si>
  <si>
    <t>op 反对 pugn 斗，反驳观点说出口。</t>
  </si>
  <si>
    <t>repugnance</t>
  </si>
  <si>
    <t>re- (反) + pugn (打斗) + -ance (名词后缀) -&gt; 产生反向排斥感的状态 -&gt; 嫌恶</t>
  </si>
  <si>
    <t>极度嫌恶，抵触</t>
  </si>
  <si>
    <t>/rɪˈpʌɡnəns/</t>
  </si>
  <si>
    <t>She felt a deep repugnance at the sight of the slaughter.</t>
  </si>
  <si>
    <t>看到屠杀的场面，她感到一阵深深的恶心。</t>
  </si>
  <si>
    <t>看到那个恶心的画面，他内心充满了 **repugnance**，想 fight (抵制) 这种感觉。</t>
  </si>
  <si>
    <t>re 反 pugn 斗 ance 名，嫌恶之情心中生。</t>
  </si>
  <si>
    <t>pugilism</t>
  </si>
  <si>
    <t>pug (拳头) + -il- (连接) + -ism (主义/实践) -&gt; 用拳头打斗的实践 -&gt; 拳击术</t>
  </si>
  <si>
    <t>拳击，击剑术</t>
  </si>
  <si>
    <t>/ˈpjuːdʒɪlɪzəm/</t>
  </si>
  <si>
    <t>In ancient times, pugilism was a brutal sport with few rules.</t>
  </si>
  <si>
    <t>在古代，拳击是一项几乎没有规则的残暴运动。</t>
  </si>
  <si>
    <t>古罗马人非常热爱 **pugilism**，这是一种用 fist 解决问题的艺术。</t>
  </si>
  <si>
    <t>pug 是拳头 ism 术，拳击竞技真残酷。</t>
  </si>
  <si>
    <t>punctual</t>
  </si>
  <si>
    <t>punct</t>
  </si>
  <si>
    <t>punct (点) + -ual (形容词后缀) -&gt; 在指定的时间点上的 -&gt; 准时的</t>
  </si>
  <si>
    <t>准时的</t>
  </si>
  <si>
    <t>/ˈpʌŋktʃuəl/</t>
  </si>
  <si>
    <t>Please be punctual for the meeting.</t>
  </si>
  <si>
    <t>请准时参加会议。</t>
  </si>
  <si>
    <t>他非常 punctual (准时的)，总是准点到达。</t>
  </si>
  <si>
    <t>punct 是点，准时在那点。</t>
  </si>
  <si>
    <t>punctuation</t>
  </si>
  <si>
    <t>punct (点) + -ation (名词后缀) -&gt; 在句子中打点的行为 -&gt; 标点符号</t>
  </si>
  <si>
    <t>标点符号</t>
  </si>
  <si>
    <t>/ˌpʌŋktʃuˈeɪʃn/</t>
  </si>
  <si>
    <t>Correct punctuation is essential for clarity.</t>
  </si>
  <si>
    <t>正确的标点符号对于清晰表达至关重要。</t>
  </si>
  <si>
    <t>句子没有 punctuation (标点) 就像迷路没有指南针。</t>
  </si>
  <si>
    <t>punct 是点，句子加标点。</t>
  </si>
  <si>
    <t>puncture</t>
  </si>
  <si>
    <t>punct (刺) + -ure (名词后缀) -&gt; 刺开的结果 -&gt; 刺穿/小孔</t>
  </si>
  <si>
    <t>刺穿</t>
  </si>
  <si>
    <t>/ˈpʌŋktʃə(r)/</t>
  </si>
  <si>
    <t>A nail caused a puncture in the tire.</t>
  </si>
  <si>
    <t>一颗钉子把轮胎扎破了一个孔。</t>
  </si>
  <si>
    <t>轮胎被钉子 puncture (刺穿) 了一个洞。</t>
  </si>
  <si>
    <t>punct 是刺，刺破出小孔。</t>
  </si>
  <si>
    <t>punctuality</t>
  </si>
  <si>
    <t>punct (点) + -ual (形容词后缀) + -ity (名词后缀) -&gt; 准时的性质 -&gt; 守时</t>
  </si>
  <si>
    <t>守时</t>
  </si>
  <si>
    <t>/ˌpʌŋktʃuˈæləti/</t>
  </si>
  <si>
    <t>Punctuality is a virtue in business.</t>
  </si>
  <si>
    <t>守时是商业活动中的美德。</t>
  </si>
  <si>
    <t>他的 punctuality (守时) 赢得了大家的信任。</t>
  </si>
  <si>
    <t>punct 是点，守时是美德。</t>
  </si>
  <si>
    <t>compunction</t>
  </si>
  <si>
    <t>com- (加强) + punct (刺) + -ion (名词后缀) -&gt; 内心受到强烈刺痛 -&gt; 内疚</t>
  </si>
  <si>
    <t>内疚</t>
  </si>
  <si>
    <t>/kəmˈpʌŋkʃn/</t>
  </si>
  <si>
    <t>He felt no compunction about telling lies.</t>
  </si>
  <si>
    <t>他撒谎时毫无内疚感。</t>
  </si>
  <si>
    <t>撒谎后，他的内心充满了 compunction (内疚)。</t>
  </si>
  <si>
    <t>com 加强，内疚心被刺。</t>
  </si>
  <si>
    <t>acupuncture</t>
  </si>
  <si>
    <t>acu-</t>
  </si>
  <si>
    <t>acu- (尖) + punct (刺) + -ure (名词后缀) -&gt; 用尖锐的东西刺入 -&gt; 针灸</t>
  </si>
  <si>
    <t>针灸</t>
  </si>
  <si>
    <t>/ˈækjupʌŋktʃə(r)/</t>
  </si>
  <si>
    <t>Acupuncture is an ancient Chinese medical practice.</t>
  </si>
  <si>
    <t>针灸是一种古老的中国医疗实践。</t>
  </si>
  <si>
    <t>中医通过 acupuncture (针灸) 治愈了他的背痛。</t>
  </si>
  <si>
    <t>acu 尖尖，刺入是针灸。</t>
  </si>
  <si>
    <t>punctilious</t>
  </si>
  <si>
    <t>punct (点) + -ilious (形容词后缀) -&gt; 对每一个小点都关注的 -&gt; 一丝不苟的</t>
  </si>
  <si>
    <t>一丝不苟的</t>
  </si>
  <si>
    <t>/pʌŋkˈtɪliəs/</t>
  </si>
  <si>
    <t>He was punctilious about every detail of the plan.</t>
  </si>
  <si>
    <t>他对计划的每一个细节都一丝不苟。</t>
  </si>
  <si>
    <t>他办事总是非常 punctilious (一丝不苟的)，从不出错。</t>
  </si>
  <si>
    <t>关注小点，一丝不苟。</t>
  </si>
  <si>
    <t>punctuate</t>
  </si>
  <si>
    <t>punct (点) + -uate (动词后缀) -&gt; 在句子中打点，或像打点一样中断 -&gt; 加标点/不时中断</t>
  </si>
  <si>
    <t>加标点符号/不时中断</t>
  </si>
  <si>
    <t>/ˈpʌŋktʃueɪt/</t>
  </si>
  <si>
    <t>The silence was punctuated by the sound of birds.</t>
  </si>
  <si>
    <t>宁静被鸟鸣声不时打破。</t>
  </si>
  <si>
    <t>他的演讲被掌声 punctuate (不时中断)。</t>
  </si>
  <si>
    <t>punct 加点，句子被中断。</t>
  </si>
  <si>
    <t>pungent</t>
  </si>
  <si>
    <t>pung</t>
  </si>
  <si>
    <t>pung (刺) + -ent (形容词后缀) -&gt; 味道或语言像刺一样扎人 -&gt; 辛辣的/尖刻的</t>
  </si>
  <si>
    <t>辛辣的</t>
  </si>
  <si>
    <t>/ˈpʌndʒənt/</t>
  </si>
  <si>
    <t>The smell of onions is very pungent.</t>
  </si>
  <si>
    <t>洋葱的味道非常辛辣刺鼻。</t>
  </si>
  <si>
    <t>洋葱的味道非常 pungent (辛辣刺鼻)。</t>
  </si>
  <si>
    <t>pung 也是刺，辛辣又尖刻。</t>
  </si>
  <si>
    <t>disappoint</t>
  </si>
  <si>
    <t>ap-</t>
  </si>
  <si>
    <t>point</t>
  </si>
  <si>
    <t>dis- (不) + ap- (向) + point (点) -&gt; 没有指向预定的点 -&gt; 使失望</t>
  </si>
  <si>
    <t>使失望</t>
  </si>
  <si>
    <t>/ˌdɪsəˈpɔɪnt/</t>
  </si>
  <si>
    <t>I'm sorry to disappoint you.</t>
  </si>
  <si>
    <t>很抱歉让你失望了。</t>
  </si>
  <si>
    <t>考试失败让他感到非常 disappoint (失望)。</t>
  </si>
  <si>
    <t>没有指到点，大家真失望。</t>
  </si>
  <si>
    <t>proper</t>
  </si>
  <si>
    <t>proper(自己的/合适的) -&gt; 与自身身份相符的 -&gt; 适当的</t>
  </si>
  <si>
    <t>适当的</t>
  </si>
  <si>
    <t>/ˈprɒpə(r)/</t>
  </si>
  <si>
    <t>It is proper to wear a tie to a wedding.</t>
  </si>
  <si>
    <t>参加婚礼打领带是得体的。</t>
  </si>
  <si>
    <t>这是一个 proper 的场合，必须要穿得 proper 才会显得你是一个 proper 的绅士。</t>
  </si>
  <si>
    <t>proper proper，合适得体。</t>
  </si>
  <si>
    <t>property</t>
  </si>
  <si>
    <t>proper(自己的) + -ty(名词后缀) -&gt; 属于自己的东西 -&gt; 财产</t>
  </si>
  <si>
    <t>财产</t>
  </si>
  <si>
    <t>/ˈprɒpəti/</t>
  </si>
  <si>
    <t>The stolen property was returned to the owner.</t>
  </si>
  <si>
    <t>被盗财产已归还给失主。</t>
  </si>
  <si>
    <t>每个人的 property 都是神圣不可侵犯的，保护好你的 property 也就是保护你的权利。</t>
  </si>
  <si>
    <t>自己的 property，财产和属性。</t>
  </si>
  <si>
    <t>appropriate</t>
  </si>
  <si>
    <t>propri</t>
  </si>
  <si>
    <t>ap-(加强) + propri(自己的) + -ate(动词/形容词后缀) -&gt; 使成为自己的或变得合适 -&gt; 拨款/适当的</t>
  </si>
  <si>
    <t>/əˈprəʊpriət/</t>
  </si>
  <si>
    <t>The government will appropriate money for the project.</t>
  </si>
  <si>
    <t>政府将为该项目拨款。</t>
  </si>
  <si>
    <t>在 appropriate 的时间做 appropriate 的事，才能 appropriate 这笔奖金。</t>
  </si>
  <si>
    <t>一拨 appropriate，拨给适当人。</t>
  </si>
  <si>
    <t>propriety</t>
  </si>
  <si>
    <t>propri(自己的) + -ety(名词后缀) -&gt; 保持自己身份尊严的性质 -&gt; 得体</t>
  </si>
  <si>
    <t>礼节</t>
  </si>
  <si>
    <t>/prəˈpraɪəti/</t>
  </si>
  <si>
    <t>He always behaves with the utmost propriety.</t>
  </si>
  <si>
    <t>他的行为总是非常得体。</t>
  </si>
  <si>
    <t>只有讲究 propriety 的人，才会在社交场合注意每一个 propriety 的细节。</t>
  </si>
  <si>
    <t>得体 propriety，身份要合理。</t>
  </si>
  <si>
    <t>improper</t>
  </si>
  <si>
    <t>im-(不) + proper(适当的) -&gt; 不适当的 -&gt; 不合适的</t>
  </si>
  <si>
    <t>不适当的</t>
  </si>
  <si>
    <t>/ɪmˈprɒpə(r)/</t>
  </si>
  <si>
    <t>It is improper to talk with your mouth full.</t>
  </si>
  <si>
    <t>在面试中穿拖鞋是 improper 的，这会给人留下 improper 的印象。</t>
  </si>
  <si>
    <t>im-否定 proper，不当真不妥。</t>
  </si>
  <si>
    <t>proprietor</t>
  </si>
  <si>
    <t>propri(自己的) + -et(名词后缀) + -or(人) -&gt; 拥有资产的人 -&gt; 所有者</t>
  </si>
  <si>
    <t>所有者</t>
  </si>
  <si>
    <t>/prəˈpraɪətə(r)/</t>
  </si>
  <si>
    <t>The proprietor of the hotel is very friendly.</t>
  </si>
  <si>
    <t>那家旅馆的老板非常友好。</t>
  </si>
  <si>
    <t>作为这家小店的 proprietor，他总是亲自整理店里的 proprietor 财产。</t>
  </si>
  <si>
    <t>proprietor 老板，财产所有人。</t>
  </si>
  <si>
    <t>proprietary</t>
  </si>
  <si>
    <t>propri(自己的) + -et(名词后缀) + -ary(形容词后缀) -&gt; 属于自己独有的 -&gt; 专有的</t>
  </si>
  <si>
    <t>专有的</t>
  </si>
  <si>
    <t>/prəˈpraɪətri/</t>
  </si>
  <si>
    <t>This software is proprietary and cannot be copied.</t>
  </si>
  <si>
    <t>该软件是专有的，不能复制。</t>
  </si>
  <si>
    <t>这是一种 proprietary 的技术，没有 proprietary 授权不能使用。</t>
  </si>
  <si>
    <t>-ary 专有，独占 proprietary。</t>
  </si>
  <si>
    <t>appropriately</t>
  </si>
  <si>
    <t>ap-(加强) + propri(自己的) + -ate(形容词后缀) + -ly(副词后缀) -&gt; 以非常合适的状态 -&gt; 适当地</t>
  </si>
  <si>
    <t>适当地</t>
  </si>
  <si>
    <t>/əˈprəʊpriətli/</t>
  </si>
  <si>
    <t>She was dressed appropriately for the occasion.</t>
  </si>
  <si>
    <t>她穿得非常适合那个场合。</t>
  </si>
  <si>
    <t>只要你能 appropriately 地处理冲突，你就能 appropriately 地获得成功。</t>
  </si>
  <si>
    <t>-ly 变副词，做事务必 appropriately。</t>
  </si>
  <si>
    <t>misappropriate</t>
  </si>
  <si>
    <t>mis-</t>
  </si>
  <si>
    <t>mis-(错) + ap-(去) + propri(自己的) + -ate(动词后缀) -&gt; 错误地将其据为己有 -&gt; 挪用</t>
  </si>
  <si>
    <t>盗用</t>
  </si>
  <si>
    <t>/ˌmɪsəˈprəʊprieɪt/</t>
  </si>
  <si>
    <t>He was charged with misappropriating company funds.</t>
  </si>
  <si>
    <t>他被控挪用公司资金。</t>
  </si>
  <si>
    <t>他 misappropriate 了公款，这种 misappropriate 的行为是违法的。</t>
  </si>
  <si>
    <t>mis- 加拨款，就是挪用钱。</t>
  </si>
  <si>
    <t>expropriate</t>
  </si>
  <si>
    <t>ex-(出) + propri(自己的) + -ate(动词后缀) -&gt; 从原本拥有者手中拿出来 -&gt; 没收</t>
  </si>
  <si>
    <t>征用</t>
  </si>
  <si>
    <t>/eksˈprəʊprieɪt/</t>
  </si>
  <si>
    <t>The state decided to expropriate the land for a highway.</t>
  </si>
  <si>
    <t>政府决定征收这块土地修建高速公路。</t>
  </si>
  <si>
    <t>为了公共利益，政府不得不 expropriate 了那片土地，给予原主 expropriate 补偿。</t>
  </si>
  <si>
    <t>ex- 是出去，没收 expropriate。</t>
  </si>
  <si>
    <t>inappropriate</t>
  </si>
  <si>
    <t>in-(不) + ap-(去) + propri(自己的) + -ate(形容词后缀) -&gt; 不趋向于合适的 -&gt; 不恰当的</t>
  </si>
  <si>
    <t>不恰当的</t>
  </si>
  <si>
    <t>/ˌɪnəˈprəʊpriət/</t>
  </si>
  <si>
    <t>I apologize for my inappropriate comments.</t>
  </si>
  <si>
    <t>我为我不恰当的言论道歉。</t>
  </si>
  <si>
    <t>在一个严肃的会议上大笑是非常 inappropriate 的，会显得你这个人的态度很 inappropriate。</t>
  </si>
  <si>
    <t>in- 是否定，不恰当很扫兴。</t>
  </si>
  <si>
    <t>impropriety</t>
  </si>
  <si>
    <t>im-(不) + propri(自己的) + -ety(名词后缀) -&gt; 不具备得体特性的行为 -&gt; 不当行为</t>
  </si>
  <si>
    <t>不正当</t>
  </si>
  <si>
    <t>/ˌɪmprəˈpraɪəti/</t>
  </si>
  <si>
    <t>The official was accused of financial impropriety.</t>
  </si>
  <si>
    <t>该官员被指控有财务不当行为。</t>
  </si>
  <si>
    <t>那名官员因为涉及 impropriety 丑闻而辞职，他的行为完全背离了 impropriety 准则。</t>
  </si>
  <si>
    <t>impropriety 词性变，不当行为在眼前。</t>
  </si>
  <si>
    <t>prototype</t>
  </si>
  <si>
    <t>proto-</t>
  </si>
  <si>
    <t>type</t>
  </si>
  <si>
    <t>proto- (第一) + type (类型/模型) -&gt; 制造出的第一个模型 -&gt; 原型</t>
  </si>
  <si>
    <t>原型</t>
  </si>
  <si>
    <t>/ˈprəʊtətaɪp/</t>
  </si>
  <si>
    <t>The engineers are building a prototype of the new car.</t>
  </si>
  <si>
    <t>工程师们正在制造这款新车的原型。</t>
  </si>
  <si>
    <t>这个 prototype 还没完善，它是所有 type 中的第一个。</t>
  </si>
  <si>
    <t>proto第一，type是型，合在一起是原型。</t>
  </si>
  <si>
    <t>protocol</t>
  </si>
  <si>
    <t>col</t>
  </si>
  <si>
    <t>proto- (第一) + col (胶水/粘合) -&gt; 粘在书卷第一页的内容 -&gt; 协议/草案/礼仪</t>
  </si>
  <si>
    <t>协议</t>
  </si>
  <si>
    <t>/ˈprəʊtəkɒl/</t>
  </si>
  <si>
    <t>The two countries signed a protocol on trade.</t>
  </si>
  <si>
    <t>两国签署了一项贸易协议。</t>
  </si>
  <si>
    <t>在国际会议上，必须遵守严格的 protocol，这是排在第一位的规则。</t>
  </si>
  <si>
    <t>proto第一，col胶粘，第一页粘的是协议。</t>
  </si>
  <si>
    <t>protein</t>
  </si>
  <si>
    <t>prot-</t>
  </si>
  <si>
    <t>ein</t>
  </si>
  <si>
    <t>prot- (第一/首要) + -ein (化学后缀) -&gt; 构成生命最重要的首要物质 -&gt; 蛋白质</t>
  </si>
  <si>
    <t>蛋白质</t>
  </si>
  <si>
    <t>/ˈprəʊtiːn/</t>
  </si>
  <si>
    <t>Eggs are a good source of protein.</t>
  </si>
  <si>
    <t>鸡蛋是蛋白质的良好来源。</t>
  </si>
  <si>
    <t>想要强壮，protein 是排在第一位的营养。</t>
  </si>
  <si>
    <t>prot首要，ein是质，第一营养蛋白质。</t>
  </si>
  <si>
    <t>proton</t>
  </si>
  <si>
    <t>on</t>
  </si>
  <si>
    <t>prot- (第一/基础) + -on (物理粒子) -&gt; 原子核中第一重要的基本粒子 -&gt; 质子</t>
  </si>
  <si>
    <t>质子</t>
  </si>
  <si>
    <t>/ˈprəʊtɒn/</t>
  </si>
  <si>
    <t>A hydrogen atom consists of one proton and one electron.</t>
  </si>
  <si>
    <t>氢原子由一个质子和一个电子组成。</t>
  </si>
  <si>
    <t>原子核里，proton 带着正电荷排在第一位。</t>
  </si>
  <si>
    <t>prot是首，on是子，物理里面叫质子。</t>
  </si>
  <si>
    <t>protozoa</t>
  </si>
  <si>
    <t>zoa</t>
  </si>
  <si>
    <t>proto- (原始) + zoa (动物) -&gt; 处于进化最原始阶段的动物 -&gt; 原生动物</t>
  </si>
  <si>
    <t>原生动物</t>
  </si>
  <si>
    <t>/ˌprəʊtəˈzəʊə/</t>
  </si>
  <si>
    <t>Protozoa are single-celled organisms.</t>
  </si>
  <si>
    <t>原生动物是单细胞生物。</t>
  </si>
  <si>
    <t>在显微镜下，我们可以看到这些 protozoa 原始的小生命。</t>
  </si>
  <si>
    <t>proto原始，zoa动物，原生动物最古老。</t>
  </si>
  <si>
    <t>protoplasm</t>
  </si>
  <si>
    <t>plasm</t>
  </si>
  <si>
    <t>proto- (最初) + plasm (成形物) -&gt; 最初形成的生命物质 -&gt; 原生质</t>
  </si>
  <si>
    <t>原生质</t>
  </si>
  <si>
    <t>/ˈprəʊtəplæzəm/</t>
  </si>
  <si>
    <t>Protoplasm is the living substance of a cell.</t>
  </si>
  <si>
    <t>原生质是细胞的生命物质。</t>
  </si>
  <si>
    <t>细胞内的 protoplasm 是生命最初成形的胶状物。</t>
  </si>
  <si>
    <t>proto最初，plasm成形，最初成形原生质。</t>
  </si>
  <si>
    <t>protostar</t>
  </si>
  <si>
    <t>star</t>
  </si>
  <si>
    <t>proto- (原始) + star (恒星) -&gt; 恒星形成的原始阶段 -&gt; 原恒星</t>
  </si>
  <si>
    <t>原恒星</t>
  </si>
  <si>
    <t>/ˈprəʊtəʊstɑː(r)/</t>
  </si>
  <si>
    <t>A protostar is a very young star that is still gathering mass.</t>
  </si>
  <si>
    <t>原恒星是一颗仍处于聚集质量阶段的年轻恒星。</t>
  </si>
  <si>
    <t>那颗 protostar 还在吸积星云，还没变成正式的 star。</t>
  </si>
  <si>
    <t>proto原始，加上star，那是原始的恒星。</t>
  </si>
  <si>
    <t>protomartyr</t>
  </si>
  <si>
    <t>martyr</t>
  </si>
  <si>
    <t>proto- (第一) + martyr (殉道者) -&gt; 历史上第一个殉道的人 -&gt; 第一殉道者</t>
  </si>
  <si>
    <t>/ˌprəʊtəʊˈmɑːtə/</t>
  </si>
  <si>
    <t>Saint Stephen is often called the Christian protomartyr.</t>
  </si>
  <si>
    <t>圣斯蒂芬常被称为基督教的第一位殉道者。</t>
  </si>
  <si>
    <t>他是为了信仰第一个牺牲的 protomartyr。</t>
  </si>
  <si>
    <t>proto第一，martyr牺牲，第一殉道者受尊敬。</t>
  </si>
  <si>
    <t>protolithic</t>
  </si>
  <si>
    <t>lith</t>
  </si>
  <si>
    <t>proto- (原始) + lith (石头) + -ic (的) -&gt; 与原始石器时代相关的 -&gt; 原生石器的</t>
  </si>
  <si>
    <t>/ˌprəʊtəʊˈlɪθɪk/</t>
  </si>
  <si>
    <t>Archaeologists found protolithic tools in the cave.</t>
  </si>
  <si>
    <t>考古学家在洞穴里发现了原生石器工具。</t>
  </si>
  <si>
    <t>这些 protolithic 工具展示了人类最初如何使用石头的 lith 性质。</t>
  </si>
  <si>
    <t>proto原始，lith是石，原生石器旧工具。</t>
  </si>
  <si>
    <t>protogenic</t>
  </si>
  <si>
    <t>gen</t>
  </si>
  <si>
    <t>proto- (最初) + gen (产生) + -ic (的) -&gt; 最先产生的 -&gt; 原生的</t>
  </si>
  <si>
    <t>原生的</t>
  </si>
  <si>
    <t>/ˌprəʊtəˈdʒenɪk/</t>
  </si>
  <si>
    <t>The protogenic rocks were formed during the Earth's early stages.</t>
  </si>
  <si>
    <t>原生岩是在地球早期阶段形成的。</t>
  </si>
  <si>
    <t>这种矿物质是 protogenic，在地球刚诞生时就 gen 出来了。</t>
  </si>
  <si>
    <t>proto最初，gen是生，最初产生是原生。</t>
  </si>
  <si>
    <t>pseudonym</t>
  </si>
  <si>
    <t>pseudo-</t>
  </si>
  <si>
    <t>nym</t>
  </si>
  <si>
    <t>pseudo- (假的) + nym (名字) -&gt; 一个假的名字 -&gt; 笔名</t>
  </si>
  <si>
    <t>笔名</t>
  </si>
  <si>
    <t>/ˈsjuːdənɪm/</t>
  </si>
  <si>
    <t>Samuel Clemens wrote under the pseudonym 'Mark Twain'.</t>
  </si>
  <si>
    <t>塞缪尔·克莱门斯以笔名“马克·吐温”进行创作。</t>
  </si>
  <si>
    <t>这位作家很低调，所以用了一个 pseudonym (笔名) 来 publish 他的 new book。</t>
  </si>
  <si>
    <t>pseudo 假，nym 是名，合成笔名 pseudonym。</t>
  </si>
  <si>
    <t>pseudoscience</t>
  </si>
  <si>
    <t>science</t>
  </si>
  <si>
    <t>pseudo- (假的) + science (科学) -&gt; 假的科学理论 -&gt; 伪科学</t>
  </si>
  <si>
    <t>伪科学</t>
  </si>
  <si>
    <t>/ˌsjuːdəʊˈsaɪəns/</t>
  </si>
  <si>
    <t>Astrology is often regarded as a pseudoscience.</t>
  </si>
  <si>
    <t>占星术通常被视为伪科学。</t>
  </si>
  <si>
    <t>那些没有 evidence 支持的 theory 往往被称为 pseudoscience (伪科学)。</t>
  </si>
  <si>
    <t>pseudo 假，science 科学，伪科学是 pseudoscience。</t>
  </si>
  <si>
    <t>pseudocode</t>
  </si>
  <si>
    <t>code</t>
  </si>
  <si>
    <t>pseudo- (假的) + code (代码) -&gt; 类似代码但不是真正的程序语言 -&gt; 伪代码</t>
  </si>
  <si>
    <t>伪代码</t>
  </si>
  <si>
    <t>/ˈsjuːdəʊkəʊd/</t>
  </si>
  <si>
    <t>The algorithm is described in pseudocode below.</t>
  </si>
  <si>
    <t>该算法在下面用伪代码进行了描述。</t>
  </si>
  <si>
    <t>在正式 coding 之前，程序员习惯先写 pseudocode (伪代码) 来理清逻辑。</t>
  </si>
  <si>
    <t>pseudo 假，code 代码，逻辑先行 pseudocode。</t>
  </si>
  <si>
    <t>pseudointellectual</t>
  </si>
  <si>
    <t>intellect</t>
  </si>
  <si>
    <t>-u-</t>
  </si>
  <si>
    <t>pseudo- (假的) + intellect (智力) + -u- (连接) + -al (的) -&gt; 假装有高度智慧的 -&gt; 伪知识分子</t>
  </si>
  <si>
    <t>伪知识分子</t>
  </si>
  <si>
    <t>/ˌsjuːdəʊˌɪntəˈlektʃuəl/</t>
  </si>
  <si>
    <t>He is just a pseudointellectual who quotes books he hasn't read.</t>
  </si>
  <si>
    <t>他只是个伪知识分子，引用一些他从未读过的书。</t>
  </si>
  <si>
    <t>他总是 pretend 很有学问，大家都觉得他是个 pseudointellectual (伪知识分子)。</t>
  </si>
  <si>
    <t>pseudo 假，intellectual 知识分子，装模作样 pseudointellectual。</t>
  </si>
  <si>
    <t>pseudopod</t>
  </si>
  <si>
    <t>pod</t>
  </si>
  <si>
    <t>pseudo- (假的) + pod (足) -&gt; 临时的看起来像足的结构 -&gt; 伪足</t>
  </si>
  <si>
    <t>伪足</t>
  </si>
  <si>
    <t>/ˈsjuːdəʊpɒd/</t>
  </si>
  <si>
    <t>An amoeba moves by extending its pseudopod.</t>
  </si>
  <si>
    <t>变形虫通过伸出它的伪足来移动。</t>
  </si>
  <si>
    <t>Amoeba (变形虫) 没有真实的 leg，它靠 pseudopod (伪足) 走动。</t>
  </si>
  <si>
    <t>pseudo 假，pod 为脚，变形虫长着 pseudopod。</t>
  </si>
  <si>
    <t>pseudonymity</t>
  </si>
  <si>
    <t>pseudo- (假的) + nym (名字) + -ity (状态) -&gt; 使用假名的状态 -&gt; 匿名性，假名性</t>
  </si>
  <si>
    <t>/ˌsjuːdəˈnɪməti/</t>
  </si>
  <si>
    <t>The forum allows for pseudonymity to protect user privacy.</t>
  </si>
  <si>
    <t>该论坛允许使用假名以保护用户隐私。</t>
  </si>
  <si>
    <t>为了 protect 隐私，许多 internet 用户选择了 pseudonymity (匿名性)。</t>
  </si>
  <si>
    <t>pseudo 假，nym 是名，ity 状态 pseudonymity。</t>
  </si>
  <si>
    <t>pseudomorphic</t>
  </si>
  <si>
    <t>morph</t>
  </si>
  <si>
    <t>pseudo- (假的) + morph (形状) + -ic (的) -&gt; 具有欺骗性形状的 -&gt; 伪形的</t>
  </si>
  <si>
    <t>/ˌsjuːdəˈmɔːfɪk/</t>
  </si>
  <si>
    <t>The mineral specimen shows a pseudomorphic structure.</t>
  </si>
  <si>
    <t>该矿物标本显示出一种伪形结构。</t>
  </si>
  <si>
    <t>这块 rock 看起来像金子，其实它是 pseudomorphic (伪形的) 矿物。</t>
  </si>
  <si>
    <t>pseudo 假，morph 形状，外表欺骗 pseudomorphic。</t>
  </si>
  <si>
    <t>pseudoevent</t>
  </si>
  <si>
    <t>event</t>
  </si>
  <si>
    <t>pseudo- (假的) + event (事件) -&gt; 策划出来的而非自然发生的事件 -&gt; 伪事件</t>
  </si>
  <si>
    <t>/ˈsjuːdəʊɪˌvent/</t>
  </si>
  <si>
    <t>The press conference was purely a pseudoevent designed for the cameras.</t>
  </si>
  <si>
    <t>那次新闻发布会纯粹是为了镜头而设计的伪事件。</t>
  </si>
  <si>
    <t>这次 news conference 只是个 pseudoevent (伪事件)，全是为了 show 给人看。</t>
  </si>
  <si>
    <t>pseudo 假，event 事件，作秀那是 pseudoevent。</t>
  </si>
  <si>
    <t>pseudopregnancy</t>
  </si>
  <si>
    <t>pregn</t>
  </si>
  <si>
    <t>pseudo- (假的) + pregn (怀孕) + -ancy (名词后缀) -&gt; 假的怀孕征兆 -&gt; 假孕</t>
  </si>
  <si>
    <t>/ˌsjuːdəʊˈpreɡnənsi/</t>
  </si>
  <si>
    <t>Pseudopregnancy can occur in some mammals due to hormonal changes.</t>
  </si>
  <si>
    <t>由于激素变化，某些哺乳动物可能会出现假孕。</t>
  </si>
  <si>
    <t>有些 animal 会出现 pseudopregnancy (假孕) 的 phenomenon，这很 confusing。</t>
  </si>
  <si>
    <t>pseudo 假，pregnancy 怀孕，身体欺骗 pseudopregnancy。</t>
  </si>
  <si>
    <t>pseudoclassic</t>
  </si>
  <si>
    <t>classic</t>
  </si>
  <si>
    <t>pseudo- (假的) + classic (经典的) -&gt; 模仿经典风格但并非真正的经典 -&gt; 伪经典的</t>
  </si>
  <si>
    <t>/ˌsjuːdəʊˈklæsɪk/</t>
  </si>
  <si>
    <t>The building's pseudoclassic design was criticized by many architects.</t>
  </si>
  <si>
    <t>这座建筑的伪经典设计受到了许多建筑师的批评。</t>
  </si>
  <si>
    <t>那种模仿 ancient 风格的 pseudoclassic (伪经典的) 建筑，看起来很不 coordinate (协调)。</t>
  </si>
  <si>
    <t>pseudo 假，classic 经典，东施效颦 pseudoclassic。</t>
  </si>
  <si>
    <t>primary</t>
  </si>
  <si>
    <t>prim</t>
  </si>
  <si>
    <t>prim (第一) + -ary (形容词后缀) -&gt; 处于第一位的 -&gt; 首要的</t>
  </si>
  <si>
    <t>主要的，初级的</t>
  </si>
  <si>
    <t>/ˈpraɪməri/</t>
  </si>
  <si>
    <t>The primary concern is the safety of the children.</t>
  </si>
  <si>
    <t>首要关注的是孩子们的安全。</t>
  </si>
  <si>
    <t>这间 primary 学校的教学质量在全市排第一。</t>
  </si>
  <si>
    <t>prim 是第一，primary 首要且初级。</t>
  </si>
  <si>
    <t>primitive</t>
  </si>
  <si>
    <t>prim (最初) + -itive (形容词后缀) -&gt; 处于最初阶段的 -&gt; 原始的</t>
  </si>
  <si>
    <t>原始的，远古的</t>
  </si>
  <si>
    <t>/ˈprɪmətɪv/</t>
  </si>
  <si>
    <t>They used primitive tools for hunting.</t>
  </si>
  <si>
    <t>他们使用原始工具打猎。</t>
  </si>
  <si>
    <t>那个 primitive 的部落依然保留着古老的习俗。</t>
  </si>
  <si>
    <t>最初是 prim，primitive 原始又文明。</t>
  </si>
  <si>
    <t>priority</t>
  </si>
  <si>
    <t>pri</t>
  </si>
  <si>
    <t>pri (先) + -or (比较级) + -ity (名词后缀) -&gt; 处于更靠前位置的状态 -&gt; 优先权</t>
  </si>
  <si>
    <t>优先权，重点</t>
  </si>
  <si>
    <t>/praɪˈɒrəti/</t>
  </si>
  <si>
    <t>Health is our top priority.</t>
  </si>
  <si>
    <t>健康是我们最优先考虑的事。</t>
  </si>
  <si>
    <t>我们要按 priority 来处理事情，最先做最重要的。</t>
  </si>
  <si>
    <t>pri 在前，priority 优先权在手。</t>
  </si>
  <si>
    <t>principal</t>
  </si>
  <si>
    <t>prin</t>
  </si>
  <si>
    <t>-cip-</t>
  </si>
  <si>
    <t>prin (第一) + -cip- (抓/占有) + -al (后缀) -&gt; 占据首位的人或事物 -&gt; 校长，主要的</t>
  </si>
  <si>
    <t>主要的，校长</t>
  </si>
  <si>
    <t>/ˈprɪnsəpl/</t>
  </si>
  <si>
    <t>The principal of the school gave a speech.</t>
  </si>
  <si>
    <t>校长发表了讲话。</t>
  </si>
  <si>
    <t>principal 强调这是最主要的任务，并请校长签字。</t>
  </si>
  <si>
    <t>prin 第一位，principal 校长最主要。</t>
  </si>
  <si>
    <t>principle</t>
  </si>
  <si>
    <t>prin (第一) + -cip- (取) + -le (名词后缀) -&gt; 最先拿出来的法则 -&gt; 原则</t>
  </si>
  <si>
    <t>原则，原理</t>
  </si>
  <si>
    <t>It's against my principles to lie.</t>
  </si>
  <si>
    <t>说谎违背我的原则。</t>
  </si>
  <si>
    <t>坚持自己的 principle，做一个正直的人。</t>
  </si>
  <si>
    <t>prin 为首，principle 原则不能丢。</t>
  </si>
  <si>
    <t>prime</t>
  </si>
  <si>
    <t>prim (第一) + -e (后缀) -&gt; 处于第一等级的 -&gt; 最好的</t>
  </si>
  <si>
    <t>最好的，全盛时期</t>
  </si>
  <si>
    <t>/praɪm/</t>
  </si>
  <si>
    <t>The athlete is in his prime.</t>
  </si>
  <si>
    <t>这位运动员正处于全盛时期。</t>
  </si>
  <si>
    <t>他在 prime 的年纪展现了非凡的才华。</t>
  </si>
  <si>
    <t>prim 是第一，prime 最优在全盛。</t>
  </si>
  <si>
    <t>prince</t>
  </si>
  <si>
    <t>prin (第一) + -ce (抓/占有) -&gt; 抓取第一位继承权的人 -&gt; 王子</t>
  </si>
  <si>
    <t>王子，君主</t>
  </si>
  <si>
    <t>/prɪns/</t>
  </si>
  <si>
    <t>The prince lived in a large castle.</t>
  </si>
  <si>
    <t>王子住在一座巨大的城堡里。</t>
  </si>
  <si>
    <t>那位英俊的 prince 继承了王位。</t>
  </si>
  <si>
    <t>prin 第一名，prince 王子显尊贵。</t>
  </si>
  <si>
    <t>primate</t>
  </si>
  <si>
    <t>prim (第一) + -ate (名词后缀) -&gt; 处于生物等级第一位的动物 -&gt; 灵长类动物</t>
  </si>
  <si>
    <t>灵长类动物</t>
  </si>
  <si>
    <t>/ˈpraɪmeɪt/</t>
  </si>
  <si>
    <t>Monkeys and humans are both primates.</t>
  </si>
  <si>
    <t>猴子和人类都是灵长类动物。</t>
  </si>
  <si>
    <t>所有的 primate 动物中，人类智商最高。</t>
  </si>
  <si>
    <t>prim 第一等，primate 灵长最聪明。</t>
  </si>
  <si>
    <t>primer</t>
  </si>
  <si>
    <t>prim (最初) + -er (名词后缀) -&gt; 最初阅读的书籍 -&gt; 入门书</t>
  </si>
  <si>
    <t>入门书，识字课本</t>
  </si>
  <si>
    <t>/ˈpraɪmə(r)/</t>
  </si>
  <si>
    <t>This book is a perfect primer for beginners.</t>
  </si>
  <si>
    <t>这本书是初学者的完美入门读物。</t>
  </si>
  <si>
    <t>这本 primer 引导他进入了编程的世界。</t>
  </si>
  <si>
    <t>prim 最初读，primer 入门小课本。</t>
  </si>
  <si>
    <t>primordial</t>
  </si>
  <si>
    <t>-ordi-</t>
  </si>
  <si>
    <t>prim (最初) + -ordi- (开始) + -al (形容词后缀) -&gt; 与最初开始有关的 -&gt; 原始的</t>
  </si>
  <si>
    <t>原始的，基本的</t>
  </si>
  <si>
    <t>/praɪˈmɔːdiəl/</t>
  </si>
  <si>
    <t>The primordial soup is a theory of how life began.</t>
  </si>
  <si>
    <t>原始汤是关于生命如何起源的一种理论。</t>
  </si>
  <si>
    <t>primordial 的森林里充满了未知的危险。</t>
  </si>
  <si>
    <t>prim 加 ordi，primordial 原始最古老。</t>
  </si>
  <si>
    <t>progress</t>
  </si>
  <si>
    <t>pro- (向前) + gress (行走) -&gt; 向前走 -&gt; 进步</t>
  </si>
  <si>
    <t>进步, 进展</t>
  </si>
  <si>
    <t>/ˈprɒɡres/</t>
  </si>
  <si>
    <t>We are making steady progress in our research.</t>
  </si>
  <si>
    <t>我们的研究正取得稳步进展。</t>
  </si>
  <si>
    <t>努力 study，每天都能看到 progress (进步)。</t>
  </si>
  <si>
    <t>pro是向前，gress是走，progress进步不回头。</t>
  </si>
  <si>
    <t>produce</t>
  </si>
  <si>
    <t>pro- (向前) + duce (引导) -&gt; 引导出来 -&gt; 生产</t>
  </si>
  <si>
    <t>生产, 制造</t>
  </si>
  <si>
    <t>/prəˈdjuːs/</t>
  </si>
  <si>
    <t>The factory produces thousands of cars every year.</t>
  </si>
  <si>
    <t>这家工厂每年生产数千辆汽车。</t>
  </si>
  <si>
    <t>用先进的 machine 来 produce (生产) 更好的产品。</t>
  </si>
  <si>
    <t>pro是向前，duce是引，produce生产引黄金。</t>
  </si>
  <si>
    <t>promote</t>
  </si>
  <si>
    <t>mote</t>
  </si>
  <si>
    <t>pro- (向前) + mote (移动) -&gt; 向前移动 -&gt; 提升</t>
  </si>
  <si>
    <t>提升, 促销, 促进</t>
  </si>
  <si>
    <t>/prəˈməʊt/</t>
  </si>
  <si>
    <t>The company is using social media to promote its new product.</t>
  </si>
  <si>
    <t>公司正利用社交媒体推销其新产品。</t>
  </si>
  <si>
    <t>为了 promote (促进) 销量，我们需要打折。</t>
  </si>
  <si>
    <t>pro是向前，mote是动，promote促进心意通。</t>
  </si>
  <si>
    <t>provide</t>
  </si>
  <si>
    <t>vide</t>
  </si>
  <si>
    <t>pro- (提前) + vide (看) -&gt; 提前看到需求并准备好 -&gt; 提供</t>
  </si>
  <si>
    <t>提供, 供给</t>
  </si>
  <si>
    <t>/prəˈvaɪd/</t>
  </si>
  <si>
    <t>The hotel provides free breakfast for all guests.</t>
  </si>
  <si>
    <t>酒店为所有客人提供免费早餐。</t>
  </si>
  <si>
    <t>政府 will provide (提供) 足够的 food 给受灾群众。</t>
  </si>
  <si>
    <t>pro是提前，vide是看，provide提供不间断。</t>
  </si>
  <si>
    <t>project</t>
  </si>
  <si>
    <t>ject</t>
  </si>
  <si>
    <t>pro- (向前) + ject (投掷) -&gt; 向前投掷出的构想 -&gt; 项目/投影</t>
  </si>
  <si>
    <t>项目, 工程, 投影</t>
  </si>
  <si>
    <t>/ˈprɒdʒekt/</t>
  </si>
  <si>
    <t>This project requires a lot of hard work.</t>
  </si>
  <si>
    <t>这个项目需要大量的辛勤工作。</t>
  </si>
  <si>
    <t>完成这个 project (项目) 需要大家的 teamwork。</t>
  </si>
  <si>
    <t>pro是向前，ject是扔，project项目是先锋。</t>
  </si>
  <si>
    <t>protect</t>
  </si>
  <si>
    <t>tect</t>
  </si>
  <si>
    <t>pro- (在前面) + tect (盖住) -&gt; 在前面盖住防止受损 -&gt; 保护</t>
  </si>
  <si>
    <t>保护, 防护</t>
  </si>
  <si>
    <t>/prəˈtekt/</t>
  </si>
  <si>
    <t>We need to protect the environment for future generations.</t>
  </si>
  <si>
    <t>我们需要为子孙后代保护环境。</t>
  </si>
  <si>
    <t>我们要 wear a mask 来 protect (保护) 自己。</t>
  </si>
  <si>
    <t>pro在前面，tect是盖，protect保护全家爱。</t>
  </si>
  <si>
    <t>promise</t>
  </si>
  <si>
    <t>mise</t>
  </si>
  <si>
    <t>pro- (提前) + mise (送出) -&gt; 提前送出的话语 -&gt; 承诺</t>
  </si>
  <si>
    <t>承诺, 保证</t>
  </si>
  <si>
    <t>/ˈprɒmɪs/</t>
  </si>
  <si>
    <t>I promise to call you as soon as I arrive.</t>
  </si>
  <si>
    <t>我保证一到就给你打电话。</t>
  </si>
  <si>
    <t>一旦你 make a promise (承诺)，就一定要做到。</t>
  </si>
  <si>
    <t>pro是提前，mise是送，promise承诺最贵重。</t>
  </si>
  <si>
    <t>program</t>
  </si>
  <si>
    <t>gram</t>
  </si>
  <si>
    <t>pro- (提前) + gram (写) -&gt; 提前写好的计划 -&gt; 节目/程序</t>
  </si>
  <si>
    <t>节目, 程序, 计划</t>
  </si>
  <si>
    <t>/ˈprəʊɡræm/</t>
  </si>
  <si>
    <t>What is your favorite television program?</t>
  </si>
  <si>
    <t>你最喜欢的电视节目是什么？</t>
  </si>
  <si>
    <t>那个 computer program (程序) 运行得很快。</t>
  </si>
  <si>
    <t>pro是提前，gram是写，program程序真简洁。</t>
  </si>
  <si>
    <t>profit</t>
  </si>
  <si>
    <t>pro- (向前/多) + fit (做) -&gt; 做出来的超出部分 -&gt; 利润</t>
  </si>
  <si>
    <t>利润, 利益</t>
  </si>
  <si>
    <t>/ˈprɒfɪt/</t>
  </si>
  <si>
    <t>The company made a huge profit this year.</t>
  </si>
  <si>
    <t>公司今年赚取了巨额利润。</t>
  </si>
  <si>
    <t>老板最关注的是 company 的 profit (利润)。</t>
  </si>
  <si>
    <t>pro是向前，fit是做，profit利润不用说。</t>
  </si>
  <si>
    <t>process</t>
  </si>
  <si>
    <t>cess</t>
  </si>
  <si>
    <t>pro- (向前) + cess (走) -&gt; 向前推进的事物 -&gt; 过程</t>
  </si>
  <si>
    <t>过程, 加工</t>
  </si>
  <si>
    <t>/ˈprəʊses/</t>
  </si>
  <si>
    <t>Learning a language is a long process.</t>
  </si>
  <si>
    <t>学习一门语言是一个漫长的过程。</t>
  </si>
  <si>
    <t>结果很重要，但 process (过程) 也很关键。</t>
  </si>
  <si>
    <t>pro是向前，cess是行，process过程要分明。</t>
  </si>
  <si>
    <t>proposal</t>
  </si>
  <si>
    <t>pos</t>
  </si>
  <si>
    <t>pro- (向前) + pos (放) + -al (名词后缀) -&gt; 向前放置出来的想法 -&gt; 提议</t>
  </si>
  <si>
    <t>提议, 建议, 求婚</t>
  </si>
  <si>
    <t>/prəˈpəʊzl/</t>
  </si>
  <si>
    <t>The committee is considering your proposal.</t>
  </si>
  <si>
    <t>委员会正在考虑你的提议。</t>
  </si>
  <si>
    <t>他向她提出了 marriage proposal (求婚)。</t>
  </si>
  <si>
    <t>pro是向前，pos是放，proposal提议响当当。</t>
  </si>
  <si>
    <t>problem</t>
  </si>
  <si>
    <t>blem</t>
  </si>
  <si>
    <t>pro- (向前) + blem (投掷) -&gt; 抛在前面的障碍 -&gt; 问题</t>
  </si>
  <si>
    <t>问题, 难题</t>
  </si>
  <si>
    <t>/ˈprɒbləm/</t>
  </si>
  <si>
    <t>I have no problem solving this math question.</t>
  </si>
  <si>
    <t>解决这道数学题我没问题。</t>
  </si>
  <si>
    <t>如果你有 any problem (问题)，请告诉我。</t>
  </si>
  <si>
    <t>pro是向前，blem是扔，problem难题步步升。</t>
  </si>
  <si>
    <t>probe</t>
  </si>
  <si>
    <t>prob</t>
  </si>
  <si>
    <t>prob (测试) + -e (后缀) -&gt; 深入测试某物 -&gt; 探查</t>
  </si>
  <si>
    <t>探查；探测器</t>
  </si>
  <si>
    <t>/proʊb/</t>
  </si>
  <si>
    <t>The doctor used a small tool to probe the wound.</t>
  </si>
  <si>
    <t>医生用一个小工具检查伤口。</t>
  </si>
  <si>
    <t>用这台 probe 探测器去 probe 那个神秘的洞穴。</t>
  </si>
  <si>
    <t>prob 来测试，e 尾莫忘记，深入探究 probe 记。</t>
  </si>
  <si>
    <t>probable</t>
  </si>
  <si>
    <t>prob (测试) + -able (能...的) -&gt; 能经受住测试并被证明的 -&gt; 可能的</t>
  </si>
  <si>
    <t>可能的</t>
  </si>
  <si>
    <t>/ˈprɒbəbl/</t>
  </si>
  <si>
    <t>It is probable that it will rain today.</t>
  </si>
  <si>
    <t>今天很可能会下雨。</t>
  </si>
  <si>
    <t>这是一个 probable 的计划，因为它已经通过了初步测试。</t>
  </si>
  <si>
    <t>测试 prob 加上 able，能被证明叫可能。</t>
  </si>
  <si>
    <t>probability</t>
  </si>
  <si>
    <t>prob (测试) + -abil (能力) + -ity (性质) -&gt; 能够被证明发生的性质 -&gt; 可能性</t>
  </si>
  <si>
    <t>可能性；概率</t>
  </si>
  <si>
    <t>/ˌprɒbəˈbɪləti/</t>
  </si>
  <si>
    <t>The probability of winning the lottery is very low.</t>
  </si>
  <si>
    <t>中彩票的可能性非常低。</t>
  </si>
  <si>
    <t>根据数学测试，这个事件发生的 probability 非常大。</t>
  </si>
  <si>
    <t>prob 测试 abil 性，probability 是可能性。</t>
  </si>
  <si>
    <t>probation</t>
  </si>
  <si>
    <t>prob (测试) + -ation (名词后缀) -&gt; 观察和测试一个人的阶段 -&gt; 试用期/缓刑</t>
  </si>
  <si>
    <t>试用期；缓刑</t>
  </si>
  <si>
    <t>/proʊˈbeɪʃn/</t>
  </si>
  <si>
    <t>The new employee is currently on probation.</t>
  </si>
  <si>
    <t>新员工目前正在试用期。</t>
  </si>
  <si>
    <t>他在 probation 期间表现良好，成功通过了老板的测试。</t>
  </si>
  <si>
    <t>probation 试用期，测试之后再转正。</t>
  </si>
  <si>
    <t>probity</t>
  </si>
  <si>
    <t>prob (正直/好) + -ity (名词后缀) -&gt; 经得起测试的品格 -&gt; 正直</t>
  </si>
  <si>
    <t>正直；诚实</t>
  </si>
  <si>
    <t>/ˈproʊbəti/</t>
  </si>
  <si>
    <t>The judge was known for his absolute probity.</t>
  </si>
  <si>
    <t>这位法官以其绝对的正直而闻名。</t>
  </si>
  <si>
    <t>他的 probity 正直无私，让他赢得了所有人的尊重。</t>
  </si>
  <si>
    <t>prob 意为好，probity 是正直。</t>
  </si>
  <si>
    <t>prove</t>
  </si>
  <si>
    <t>prov</t>
  </si>
  <si>
    <t>prov (测试/证明) + -e (动词后缀) -&gt; 通过测试来展示真相 -&gt; 证明</t>
  </si>
  <si>
    <t>证明；证实</t>
  </si>
  <si>
    <t>/pruːv/</t>
  </si>
  <si>
    <t>Can you prove your theory with evidence?</t>
  </si>
  <si>
    <t>你能用证据证明你的理论吗？</t>
  </si>
  <si>
    <t>你需要用事实来 prove 你的观点是正确的。</t>
  </si>
  <si>
    <t>变体 prov 也是测，prove 证明显真理。</t>
  </si>
  <si>
    <t>approve</t>
  </si>
  <si>
    <t>ap- (去) + prov (证明好) + -e (动词后缀) -&gt; 去证明它是好的 -&gt; 批准；赞成</t>
  </si>
  <si>
    <t>批准；赞成</t>
  </si>
  <si>
    <t>/əˈpruːv/</t>
  </si>
  <si>
    <t>The manager did not approve the budget request.</t>
  </si>
  <si>
    <t>经理没有批准预算请求。</t>
  </si>
  <si>
    <t>如果老板 approve 你的方案，说明他认为方案通过了测试。</t>
  </si>
  <si>
    <t>ap 向前去测试，结果满意叫批准。</t>
  </si>
  <si>
    <t>approval</t>
  </si>
  <si>
    <t>ap- (去) + prov (证明好) + -al (名词后缀) -&gt; 证明其为好的行为 -&gt; 批准；认可</t>
  </si>
  <si>
    <t>批准；认可</t>
  </si>
  <si>
    <t>/əˈpruːvl/</t>
  </si>
  <si>
    <t>The project needs official approval before it can start.</t>
  </si>
  <si>
    <t>该项目在启动前需要获得官方批准。</t>
  </si>
  <si>
    <t>我正在等待经理给我的申请书盖上 approval 章。</t>
  </si>
  <si>
    <t>approve 动词 al 名词，得到批准皆大欢喜。</t>
  </si>
  <si>
    <t>disapprove</t>
  </si>
  <si>
    <t>dis- (不) + ap- (去) + prov (证明好) + -e (动词后缀) -&gt; 不认为它是好的 -&gt; 不赞成</t>
  </si>
  <si>
    <t>不赞成；不批准</t>
  </si>
  <si>
    <t>/ˌdɪsəˈpruːv/</t>
  </si>
  <si>
    <t>Her parents disapprove of her smoking habit.</t>
  </si>
  <si>
    <t>她的父母不赞成她的吸烟习惯。</t>
  </si>
  <si>
    <t>我非常 disapprove 他这种不诚实的行为。</t>
  </si>
  <si>
    <t>dis 为不，approve 为赞成，加在一起是不满。</t>
  </si>
  <si>
    <t>disprove</t>
  </si>
  <si>
    <t>dis- (相反) + prov (证明) -&gt; 证明其相反面 -&gt; 反驳；证明...是虚假的</t>
  </si>
  <si>
    <t>证明...是虚假的；反驳</t>
  </si>
  <si>
    <t>/ˌdɪsˈpruːv/</t>
  </si>
  <si>
    <t>New evidence was found to disprove the original theory.</t>
  </si>
  <si>
    <t>发现了新证据来证明原理论是错误的。</t>
  </si>
  <si>
    <t>科学家努力寻找证据来 disprove 那个过时的假说。</t>
  </si>
  <si>
    <t>dis 相反来证明，反驳观点 disprove。</t>
  </si>
  <si>
    <t>reprove</t>
  </si>
  <si>
    <t>re- (回/反向) + prov (测试/证明) -&gt; 回过头来针对测试结果 -&gt; 责备；训斥</t>
  </si>
  <si>
    <t>责备；训斥</t>
  </si>
  <si>
    <t>/rɪˈpruːv/</t>
  </si>
  <si>
    <t>The teacher gently reproved the student for being late.</t>
  </si>
  <si>
    <t>老师因学生迟到而轻轻地责备了他。</t>
  </si>
  <si>
    <t>由于他没有通过测试，老师 reprove 了他的懒惰。</t>
  </si>
  <si>
    <t>re- 往回反向测，犯了错误被 reprove。</t>
  </si>
  <si>
    <t>approbation</t>
  </si>
  <si>
    <t>ap- (向) + prob (证明好) + -ation (名词后缀) -&gt; 表达某事是好的 -&gt; 称赞；认可</t>
  </si>
  <si>
    <t>认可；赞许</t>
  </si>
  <si>
    <t>/ˌæprəˈbeɪʃn/</t>
  </si>
  <si>
    <t>The plan received the full approbation of the committee.</t>
  </si>
  <si>
    <t>该计划得到了委员会的充分认可。</t>
  </si>
  <si>
    <t>他的卓越表现赢得了观众的 warm approbation。</t>
  </si>
  <si>
    <t>prob 为好 ation 名词，赞许认可 approbation。</t>
  </si>
  <si>
    <t>potential</t>
  </si>
  <si>
    <t>pot</t>
  </si>
  <si>
    <t>pot (力量) + -ent (具有...性质的) + -ial (关于...的) -&gt; 具有某种力量潜质的 -&gt; 潜在的</t>
  </si>
  <si>
    <t>潜在的；潜力</t>
  </si>
  <si>
    <t>/pəˈtenʃl/</t>
  </si>
  <si>
    <t>He has the potential to become a great artist.</t>
  </si>
  <si>
    <t>他有成为一名伟大艺术家的潜力。</t>
  </si>
  <si>
    <t>这位学生充满 potential，老师说他未来不可限量。</t>
  </si>
  <si>
    <t>pot 力量 ent 后缀 ial 接，潜力无限不可缺。</t>
  </si>
  <si>
    <t>potent</t>
  </si>
  <si>
    <t>pot (力量) + -ent (具有...性质的) -&gt; 具有力量的 -&gt; 强有力的</t>
  </si>
  <si>
    <t>强有力的；有效力的</t>
  </si>
  <si>
    <t>/ˈpəʊtnt/</t>
  </si>
  <si>
    <t>The medicine is extremely potent.</t>
  </si>
  <si>
    <t>这种药效力极强。</t>
  </si>
  <si>
    <t>这种药水非常 potent，一滴就能起效。</t>
  </si>
  <si>
    <t>pot 力量 ent 型，强力有效样样行。</t>
  </si>
  <si>
    <t>impotent</t>
  </si>
  <si>
    <t>im- (不) + pot (力量) + -ent (的) -&gt; 没有力量的 -&gt; 无能为力的</t>
  </si>
  <si>
    <t>无能为力的</t>
  </si>
  <si>
    <t>/ˈɪmpətənt/</t>
  </si>
  <si>
    <t>He felt impotent against the forces of nature.</t>
  </si>
  <si>
    <t>面对大自然的力量，他感到无能为力。</t>
  </si>
  <si>
    <t>在飓风面前，人类显得十分 impotent。</t>
  </si>
  <si>
    <t>im 不再 pot 强，无能为力真彷徨。</t>
  </si>
  <si>
    <t>omnipotent</t>
  </si>
  <si>
    <t>omni-</t>
  </si>
  <si>
    <t>omni- (全) + pot (力量) + -ent (的) -&gt; 拥有一切力量的 -&gt; 全能的</t>
  </si>
  <si>
    <t>/ɒmˈnɪpətənt/</t>
  </si>
  <si>
    <t>In many myths, gods are described as omnipotent.</t>
  </si>
  <si>
    <t>在许多神话中，神被描述为全能的。</t>
  </si>
  <si>
    <t>传说中的超级英雄通常被刻画成 omnipotent 的形象。</t>
  </si>
  <si>
    <t>omni 全都 pot 力，全能之神显神气。</t>
  </si>
  <si>
    <t>possible</t>
  </si>
  <si>
    <t>poss</t>
  </si>
  <si>
    <t>poss (能力/力量) + -ible (能...的) -&gt; 在能力范围内能达到的 -&gt; 可能的</t>
  </si>
  <si>
    <t>/ˈpɒsəbl/</t>
  </si>
  <si>
    <t>It is possible to solve this problem.</t>
  </si>
  <si>
    <t>解决这个问题是可能的。</t>
  </si>
  <si>
    <t>只要努力，一切皆为 possible。</t>
  </si>
  <si>
    <t>poss 能够 ible 型，可能成功一定行。</t>
  </si>
  <si>
    <t>possibility</t>
  </si>
  <si>
    <t>poss (能力) + -ible (能...的) + -ity (状态) -&gt; 可能发生的状态 -&gt; 可能性</t>
  </si>
  <si>
    <t>可能性</t>
  </si>
  <si>
    <t>/ˌpɒsəˈbɪləti/</t>
  </si>
  <si>
    <t>There is a possibility of rain today.</t>
  </si>
  <si>
    <t>今天有下雨的可能性。</t>
  </si>
  <si>
    <t>我们要考虑这种失败的 possibility。</t>
  </si>
  <si>
    <t>poss ible ity 连，可能性在话语间。</t>
  </si>
  <si>
    <t>potency</t>
  </si>
  <si>
    <t>pot (力量) + -ency (名词后缀) -&gt; 具有力量的状态 -&gt; 效力，权力</t>
  </si>
  <si>
    <t>/ˈpəʊtənsi/</t>
  </si>
  <si>
    <t>The drug's potency fades over time.</t>
  </si>
  <si>
    <t>药物的效力会随着时间推移而减弱。</t>
  </si>
  <si>
    <t>药品的 potency 决定了它的治疗效果。</t>
  </si>
  <si>
    <t>pot 力量 ency 缀，效力强弱是关键。</t>
  </si>
  <si>
    <t>potentate</t>
  </si>
  <si>
    <t>pot (力量) + -ent (的人) + -ate (人后缀) -&gt; 掌握极大力量的人 -&gt; 统治者</t>
  </si>
  <si>
    <t>/ˈpəʊtənteɪt/</t>
  </si>
  <si>
    <t>The local potentate ruled the region with an iron fist.</t>
  </si>
  <si>
    <t>当地的统治者以铁腕统治着该地区。</t>
  </si>
  <si>
    <t>那位 potentate 掌握着领地的生杀大权。</t>
  </si>
  <si>
    <t>pot 力量 ent ate，强权首领莫称霸。</t>
  </si>
  <si>
    <t>despot</t>
  </si>
  <si>
    <t>des-</t>
  </si>
  <si>
    <t>des- (家/主人) + pot (力量/权力) -&gt; 拥有一家之主般绝对权力的人 -&gt; 暴君，专制者</t>
  </si>
  <si>
    <t>/ˈdespɒt/</t>
  </si>
  <si>
    <t>The country was ruled by a cruel despot.</t>
  </si>
  <si>
    <t>这个国家被一个残忍的暴君统治着。</t>
  </si>
  <si>
    <t>这个 despot 剥夺了所有公民的自由。</t>
  </si>
  <si>
    <t>des 房屋 pot 力，专制暴君没道理。</t>
  </si>
  <si>
    <t>potentiality</t>
  </si>
  <si>
    <t>pot (力量) + -ent (性质) + -ality (性质/状态) -&gt; 潜在力量的状态 -&gt; 潜力，潜能</t>
  </si>
  <si>
    <t>/pəˌtenʃiˈæləti/</t>
  </si>
  <si>
    <t>We should explore the potentiality of solar energy.</t>
  </si>
  <si>
    <t>我们应该探索太阳能的潜力。</t>
  </si>
  <si>
    <t>这项新技术的 potentiality 还未被完全发掘。</t>
  </si>
  <si>
    <t>potential 加上 ity，潜能状态显威力。</t>
  </si>
  <si>
    <t>prepare</t>
  </si>
  <si>
    <t>pare</t>
  </si>
  <si>
    <t>pre- (预先) + pare (整理/准备) -&gt; 预先进行整理 -&gt; 准备</t>
  </si>
  <si>
    <t>准备</t>
  </si>
  <si>
    <t>/prɪˈpeə(r)/</t>
  </si>
  <si>
    <t>We need to prepare for the upcoming exam.</t>
  </si>
  <si>
    <t>我们需要为即将到来的考试做准备。</t>
  </si>
  <si>
    <t>为了这场比赛，我们提前 prepare 好了所有装备。</t>
  </si>
  <si>
    <t>pre 是前，pare 准备，提前动手是准备。</t>
  </si>
  <si>
    <t>predict</t>
  </si>
  <si>
    <t>dict</t>
  </si>
  <si>
    <t>pre- (在...之前) + dict (说) -&gt; 在事情发生前先说出来 -&gt; 预测</t>
  </si>
  <si>
    <t>预报，预测</t>
  </si>
  <si>
    <t>/prɪˈdɪkt/</t>
  </si>
  <si>
    <t>It is difficult to predict the future.</t>
  </si>
  <si>
    <t>预测未来是很困难的。</t>
  </si>
  <si>
    <t>他能 predict 哪支球队会赢，真是个预言家。</t>
  </si>
  <si>
    <t>pre 是前，dict 是说，预先说出是预测。</t>
  </si>
  <si>
    <t>prevent</t>
  </si>
  <si>
    <t>vent</t>
  </si>
  <si>
    <t>pre- (在...之前) + vent (来) -&gt; 在事情发生前来到路中挡住 -&gt; 预防，阻止</t>
  </si>
  <si>
    <t>防止，阻止</t>
  </si>
  <si>
    <t>/prɪˈvent/</t>
  </si>
  <si>
    <t>Good habits can prevent disease.</t>
  </si>
  <si>
    <t>良好的习惯可以预防疾病。</t>
  </si>
  <si>
    <t>戴口罩可以 prevent 病毒传播。</t>
  </si>
  <si>
    <t>pre 是前，vent 是来，抢先到来是预防。</t>
  </si>
  <si>
    <t>previous</t>
  </si>
  <si>
    <t>vi</t>
  </si>
  <si>
    <t>pre- (在...之前) + vi (路) + -ous (形容词后缀) -&gt; 走在之前的路上的 -&gt; 以前的</t>
  </si>
  <si>
    <t>以前的</t>
  </si>
  <si>
    <t>/ˈpriːviəs/</t>
  </si>
  <si>
    <t>She has no previous experience in this field.</t>
  </si>
  <si>
    <t>她在这个领域没有以前的经验。</t>
  </si>
  <si>
    <t>比起现在这份工作，他更喜欢 previous 那份。</t>
  </si>
  <si>
    <t>pre 是前，vi 是路，走在前路是以前。</t>
  </si>
  <si>
    <t>preface</t>
  </si>
  <si>
    <t>face</t>
  </si>
  <si>
    <t>pre- (在...之前) + face (面/说话) -&gt; 在正式内容面前说的话 -&gt; 前言，序言</t>
  </si>
  <si>
    <t>序言</t>
  </si>
  <si>
    <t>/ˈprefəs/</t>
  </si>
  <si>
    <t>He wrote a short preface to his new book.</t>
  </si>
  <si>
    <t>他为他的新书写了一篇简短的序言。</t>
  </si>
  <si>
    <t>在读正文前，我习惯先看 preface 了解大意。</t>
  </si>
  <si>
    <t>pre 是前，face 是面，书本前面是前言。</t>
  </si>
  <si>
    <t>prejudice</t>
  </si>
  <si>
    <t>judic</t>
  </si>
  <si>
    <t>pre- (预先) + judic (判断) + -ice (名词后缀) -&gt; 预先就下了判断 -&gt; 偏见</t>
  </si>
  <si>
    <t>偏见，成见</t>
  </si>
  <si>
    <t>/ˈpredʒudɪs/</t>
  </si>
  <si>
    <t>We should overcome our prejudice against others.</t>
  </si>
  <si>
    <t>我们应该克服对他人的偏见。</t>
  </si>
  <si>
    <t>由于某种 prejudice，他拒绝听取我的解释。</t>
  </si>
  <si>
    <t>pre 是前，judic 判断，未审先判是偏见。</t>
  </si>
  <si>
    <t>preview</t>
  </si>
  <si>
    <t>pre- (预先) + view (看) -&gt; 预先看一眼 -&gt; 预览，预演</t>
  </si>
  <si>
    <t>预览</t>
  </si>
  <si>
    <t>/ˈpriːvjuː/</t>
  </si>
  <si>
    <t>You can see a preview of the film on the website.</t>
  </si>
  <si>
    <t>你可以在网站上看到电影的预告片。</t>
  </si>
  <si>
    <t>在打印之前，点击 preview 看看效果。</t>
  </si>
  <si>
    <t>pre 是前，view 是看，提前看看是预览。</t>
  </si>
  <si>
    <t>preheat</t>
  </si>
  <si>
    <t>heat</t>
  </si>
  <si>
    <t>pre- (预先) + heat (加热) -&gt; 在烹饪前加热 -&gt; 预热</t>
  </si>
  <si>
    <t>预热</t>
  </si>
  <si>
    <t>/ˌpriːˈhiːt/</t>
  </si>
  <si>
    <t>Please preheat the oven to 200 degrees.</t>
  </si>
  <si>
    <t>请将烤箱预热到200度。</t>
  </si>
  <si>
    <t>烤蛋糕的第一步是 preheat 烤箱。</t>
  </si>
  <si>
    <t>pre 是前，heat 加热，正式火烤先预热。</t>
  </si>
  <si>
    <t>preschool</t>
  </si>
  <si>
    <t>school</t>
  </si>
  <si>
    <t>pre- (在...之前) + school (学校) -&gt; 在进入正式学校之前 -&gt; 幼儿园的，学前的</t>
  </si>
  <si>
    <t>幼儿园的，学前的</t>
  </si>
  <si>
    <t>/ˈpriːskuːl/</t>
  </si>
  <si>
    <t>The preschool children are playing in the garden.</t>
  </si>
  <si>
    <t>幼儿园的孩子们正在花园里玩耍。</t>
  </si>
  <si>
    <t>他在进入小学前上了一年 preschool。</t>
  </si>
  <si>
    <t>pre 是前，school 学校，上学之前幼儿园。</t>
  </si>
  <si>
    <t>prescribe</t>
  </si>
  <si>
    <t>scribe</t>
  </si>
  <si>
    <t>pre- (预先) + scribe (写) -&gt; 医生预先写下的指令 -&gt; 开处方，规定</t>
  </si>
  <si>
    <t>开处方，规定</t>
  </si>
  <si>
    <t>/prɪˈskraɪb/</t>
  </si>
  <si>
    <t>The doctor prescribed some medicine for my cold.</t>
  </si>
  <si>
    <t>医生给我的感冒开了一些药。</t>
  </si>
  <si>
    <t>医生给我 prescribe 了一些抗生素。</t>
  </si>
  <si>
    <t>pre 是前，scribe 是写，医生先写是处方。</t>
  </si>
  <si>
    <t>comprehend</t>
  </si>
  <si>
    <t>prehend</t>
  </si>
  <si>
    <t>com- (全部) + prehend (抓住) -&gt; 把所有信息都抓住 -&gt; 理解</t>
  </si>
  <si>
    <t>理解</t>
  </si>
  <si>
    <t>/ˌkɒmprɪˈhend/</t>
  </si>
  <si>
    <t>The child could not comprehend the complexity of the situation.</t>
  </si>
  <si>
    <t>这个孩子无法理解局势的复杂性。</t>
  </si>
  <si>
    <t>我很难 comprehend 这个故事的 deep meaning。</t>
  </si>
  <si>
    <t>com全部 prehend抓，彻底理解没偏差。</t>
  </si>
  <si>
    <t>comprehension</t>
  </si>
  <si>
    <t>prehens</t>
  </si>
  <si>
    <t>com- (全部) + prehens (抓住) + -ion (名词后缀) -&gt; 抓住信息的状态 -&gt; 理解力</t>
  </si>
  <si>
    <t>理解力，领悟</t>
  </si>
  <si>
    <t>/ˌkɒmprɪˈhenʃn/</t>
  </si>
  <si>
    <t>The problem is beyond my comprehension.</t>
  </si>
  <si>
    <t>这个问题超出了我的理解范围。</t>
  </si>
  <si>
    <t>阅读 comprehension 需要你 capture 所有的细节。</t>
  </si>
  <si>
    <t>抓在一起成 comprehension，理解能力更强劲。</t>
  </si>
  <si>
    <t>comprehensive</t>
  </si>
  <si>
    <t>com- (全部) + prehens (抓住) + -ive (形容词后缀) -&gt; 能全部抓住的 -&gt; 全面的</t>
  </si>
  <si>
    <t>综合的，全面的</t>
  </si>
  <si>
    <t>/ˌkɒmprɪˈhensɪv/</t>
  </si>
  <si>
    <t>We offer a comprehensive training program for new employees.</t>
  </si>
  <si>
    <t>我们为新员工提供全面的培训计划。</t>
  </si>
  <si>
    <t>这是一份 comprehensive 的 list，涵盖了所有 points。</t>
  </si>
  <si>
    <t>全抓住了 comprehensive，内容广泛最无敌。</t>
  </si>
  <si>
    <t>apprehend</t>
  </si>
  <si>
    <t>ap- (趋向) + prehend (抓住) -&gt; 去抓住罪犯或抓住预感 -&gt; 逮捕，担忧</t>
  </si>
  <si>
    <t>逮捕，忧虑</t>
  </si>
  <si>
    <t>/ˌæprɪˈhend/</t>
  </si>
  <si>
    <t>The police were able to apprehend the suspect within hours.</t>
  </si>
  <si>
    <t>警察在几小时内就逮捕了嫌疑人。</t>
  </si>
  <si>
    <t>警察想要 apprehend 那个 thief，心里充满 apprehension。</t>
  </si>
  <si>
    <t>ap去抓 prehend，逮捕罪犯在瞬间。</t>
  </si>
  <si>
    <t>apprehension</t>
  </si>
  <si>
    <t>ap- (趋向) + prehens (抓住) + -ion (名词后缀) -&gt; 抓住罪犯或心被抓住的状态 -&gt; 逮捕，忧虑</t>
  </si>
  <si>
    <t>忧虑，理解，逮捕</t>
  </si>
  <si>
    <t>/ˌæprɪˈhenʃn/</t>
  </si>
  <si>
    <t>She felt some apprehension about her first day at work.</t>
  </si>
  <si>
    <t>她对上班的第一天感到有些忧虑。</t>
  </si>
  <si>
    <t>考试前的 apprehension 让我无法 concentrate。</t>
  </si>
  <si>
    <t>忧虑逮捕 apprehension，心中不安多担心。</t>
  </si>
  <si>
    <t>apprehensive</t>
  </si>
  <si>
    <t>ap- (趋向) + prehens (抓住) + -ive (形容词后缀) -&gt; 心被不安抓住了的 -&gt; 忧虑的</t>
  </si>
  <si>
    <t>忧虑的，担心的</t>
  </si>
  <si>
    <t>/ˌæprɪˈhensɪv/</t>
  </si>
  <si>
    <t>I am a bit apprehensive about the outcome of the surgery.</t>
  </si>
  <si>
    <t>我对手术的结果有点担心。</t>
  </si>
  <si>
    <t>他显得很 apprehensive，仿佛 something bad 会发生。</t>
  </si>
  <si>
    <t>心被抓着 apprehensive，忧心忡忡真难受。</t>
  </si>
  <si>
    <t>reprehend</t>
  </si>
  <si>
    <t>re- (反/回) + prehend (抓住) -&gt; 拽回来并抓住 -&gt; 责备，斥责</t>
  </si>
  <si>
    <t>责备，公开谴责</t>
  </si>
  <si>
    <t>/ˌreprɪˈhend/</t>
  </si>
  <si>
    <t>A good leader should reprehend mistakes fairly.</t>
  </si>
  <si>
    <t>一个好的领导应该公平地责备错误。</t>
  </si>
  <si>
    <t>老师 reprehend 了那些在 class 上说话的学生。</t>
  </si>
  <si>
    <t>re反过来 prehend抓，大声责备没法刷。</t>
  </si>
  <si>
    <t>reprehensible</t>
  </si>
  <si>
    <t>re- (反) + prehens (抓住) + -ible (可...的) -&gt; 应该被抓回来教训的 -&gt; 应受谴责的</t>
  </si>
  <si>
    <t>应受谴责的</t>
  </si>
  <si>
    <t>/ˌreprɪˈhensəbl/</t>
  </si>
  <si>
    <t>His conduct was thoroughly reprehensible.</t>
  </si>
  <si>
    <t>他的行为完全是应受谴责的。</t>
  </si>
  <si>
    <t>Bullying 是极其 reprehensible 的行为。</t>
  </si>
  <si>
    <t>错误行为 reprehensible，值得谴责没话说。</t>
  </si>
  <si>
    <t>incomprehensible</t>
  </si>
  <si>
    <t>in- (不) + com- (一起) + prehens (抓住) + -ible (能...的) -&gt; 不能全部抓取的 -&gt; 费解的</t>
  </si>
  <si>
    <t>不能理解的</t>
  </si>
  <si>
    <t>/ɪnˌkɒmprɪˈhensəbl/</t>
  </si>
  <si>
    <t>The technical jargon made the manual incomprehensible.</t>
  </si>
  <si>
    <t>技术术语使这本手册变得难以理解。</t>
  </si>
  <si>
    <t>这些 math formulas 对我来说简直是 incomprehensible。</t>
  </si>
  <si>
    <t>in不 com全 prehens抓，费解得像乱如麻。</t>
  </si>
  <si>
    <t>prehensile</t>
  </si>
  <si>
    <t>prehens (抓住) + -ile (能够...的) -&gt; 能够抓握的</t>
  </si>
  <si>
    <t>适于抓握的</t>
  </si>
  <si>
    <t>/prɪˈhensaɪl/</t>
  </si>
  <si>
    <t>Monkeys have prehensile tails that they use like a fifth hand.</t>
  </si>
  <si>
    <t>猴子有适合抓握的尾巴，就像它们的第五只手一样。</t>
  </si>
  <si>
    <t>猴子的 tail 是 prehensile 的，能 hang 在树枝上。</t>
  </si>
  <si>
    <t>能够抓握 prehensile，尾巴灵活像根指。</t>
  </si>
  <si>
    <t>popular</t>
  </si>
  <si>
    <t>popul</t>
  </si>
  <si>
    <t>popul (人) + -ar (形容词后缀) -&gt; 属于大众的、为大众所喜爱的 -&gt; 受欢迎的</t>
  </si>
  <si>
    <t>受欢迎的</t>
  </si>
  <si>
    <t>/ˈpɒpjələ(r)/</t>
  </si>
  <si>
    <t>Football is the most popular sport in the world.</t>
  </si>
  <si>
    <t>足球是世界上最受欢迎的运动。</t>
  </si>
  <si>
    <t>这个 popular 的明星有很多粉丝，因为他平易近人。</t>
  </si>
  <si>
    <t>popul 是人，ar 是的，大家都爱，最受欢迎。</t>
  </si>
  <si>
    <t>population</t>
  </si>
  <si>
    <t>popul (人) + -ation (名词后缀) -&gt; 人的总和 -&gt; 人口</t>
  </si>
  <si>
    <t>人口</t>
  </si>
  <si>
    <t>/ˌpɒpjuˈleɪʃn/</t>
  </si>
  <si>
    <t>The world's population is increasing rapidly.</t>
  </si>
  <si>
    <t>世界人口正在迅速增长。</t>
  </si>
  <si>
    <t>这个城市的 population 很大，到处都是人。</t>
  </si>
  <si>
    <t>popul 是人，ation 是名，统计人口，数字惊人。</t>
  </si>
  <si>
    <t>populate</t>
  </si>
  <si>
    <t>popul (人) + -ate (动词后缀) -&gt; 使有人居住 -&gt; 居住于</t>
  </si>
  <si>
    <t>居住于，移民于</t>
  </si>
  <si>
    <t>/ˈpɒpjuleɪt/</t>
  </si>
  <si>
    <t>The region is populated by many different ethnic groups.</t>
  </si>
  <si>
    <t>这个地区居住着许多不同的族群。</t>
  </si>
  <si>
    <t>人们选择在这个肥沃的土地 populate，繁衍生息。</t>
  </si>
  <si>
    <t>popul 是人，ate 动词，人来居住，不再荒芜。</t>
  </si>
  <si>
    <t>populous</t>
  </si>
  <si>
    <t>popul (人) + -ous (多...的) -&gt; 人很多的 -&gt; 人口稠密的</t>
  </si>
  <si>
    <t>人口稠密的</t>
  </si>
  <si>
    <t>/ˈpɒpjələs/</t>
  </si>
  <si>
    <t>China is one of the most populous countries in the world.</t>
  </si>
  <si>
    <t>中国是世界上人口最稠密的国家之一。</t>
  </si>
  <si>
    <t>在 populous 的地区，交通往往非常拥挤。</t>
  </si>
  <si>
    <t>popul 是人，ous 很多，人口密集，人挤人多。</t>
  </si>
  <si>
    <t>popularize</t>
  </si>
  <si>
    <t>popul (人) + -ar (形容词后缀) + -ize (使) -&gt; 使其大众化 -&gt; 普及</t>
  </si>
  <si>
    <t>普及，推广</t>
  </si>
  <si>
    <t>/ˈpɒpjələraɪz/</t>
  </si>
  <si>
    <t>Television helped to popularize the sport.</t>
  </si>
  <si>
    <t>电视帮助普及了这项运动。</t>
  </si>
  <si>
    <t>互联网帮助 popularize 了这种新文化。</t>
  </si>
  <si>
    <t>popul 是人，ize 是使，普及推广，人人皆知。</t>
  </si>
  <si>
    <t>public</t>
  </si>
  <si>
    <t>publ</t>
  </si>
  <si>
    <t>publ (人) + -ic (形容词后缀) -&gt; 属于大众的 -&gt; 公众的</t>
  </si>
  <si>
    <t>公众的，公共的</t>
  </si>
  <si>
    <t>/ˈpʌblɪk/</t>
  </si>
  <si>
    <t>There is a public park near my house.</t>
  </si>
  <si>
    <t>我家附近有一个公共公园。</t>
  </si>
  <si>
    <t>在这个 public 场合，请保持安静。</t>
  </si>
  <si>
    <t>publ 是人，ic 的，公众共有，大家便利。</t>
  </si>
  <si>
    <t>publish</t>
  </si>
  <si>
    <t>publ (人) + -ish (动词后缀) -&gt; 使公众知晓 -&gt; 出版</t>
  </si>
  <si>
    <t>出版，发表</t>
  </si>
  <si>
    <t>/ˈpʌblɪʃ/</t>
  </si>
  <si>
    <t>The company will publish his new book next month.</t>
  </si>
  <si>
    <t>公司将于下个月出版他的新书。</t>
  </si>
  <si>
    <t>作者终于决定 publish 他的秘密研究。</t>
  </si>
  <si>
    <t>publ 是人，ish 动词，新书出版，给大众读。</t>
  </si>
  <si>
    <t>popularity</t>
  </si>
  <si>
    <t>popul (人) + -ar (形容词后缀) + -ity (名词后缀) -&gt; 受欢迎的性质 -&gt; 名声，流行</t>
  </si>
  <si>
    <t>名气，流行</t>
  </si>
  <si>
    <t>/ˌpɒpjuˈlærəti/</t>
  </si>
  <si>
    <t>The actor enjoyed great popularity in the 1990s.</t>
  </si>
  <si>
    <t>这位演员在20世纪90年代享有很高的名气。</t>
  </si>
  <si>
    <t>由于质量好，这个产品的 popularity 迅速上升。</t>
  </si>
  <si>
    <t>popul 是人，ity 性质，名气很大，处处流行。</t>
  </si>
  <si>
    <t>depopulate</t>
  </si>
  <si>
    <t>de- (去除) + popul (人) + -ate (动词后缀) -&gt; 去掉人 -&gt; 使人口减少</t>
  </si>
  <si>
    <t>减少...的人口</t>
  </si>
  <si>
    <t>/ˌdiːˈpɒpjuleɪt/</t>
  </si>
  <si>
    <t>The war depopulated many large cities.</t>
  </si>
  <si>
    <t>战争使许多大城市的人口骤减。</t>
  </si>
  <si>
    <t>由于环境恶化，人们搬离了这里，depopulate 了这个村庄。</t>
  </si>
  <si>
    <t>de 是去掉，popul 是人，人全跑了，人口减少。</t>
  </si>
  <si>
    <t>populace</t>
  </si>
  <si>
    <t>popul (人) + -ace (名词后缀) -&gt; 全体大众 -&gt; 平民，百姓</t>
  </si>
  <si>
    <t>平民，大众</t>
  </si>
  <si>
    <t>The entire populace celebrated the victory.</t>
  </si>
  <si>
    <t>全体民众庆祝了胜利。</t>
  </si>
  <si>
    <t>作为领导者，必须关心广大 populace 的利益。</t>
  </si>
  <si>
    <t>popul 是人，ace 名词，芸芸众生，皆是平民。</t>
  </si>
  <si>
    <t>publicity</t>
  </si>
  <si>
    <t>publ (人) + -ic (形容词后缀) + -ity (名词后缀) -&gt; 公众知晓的状态 -&gt; 宣传，公众关注</t>
  </si>
  <si>
    <t>宣传，关注</t>
  </si>
  <si>
    <t>/pʌbˈlɪsəti/</t>
  </si>
  <si>
    <t>The film received a lot of publicity before its release.</t>
  </si>
  <si>
    <t>这部电影在上映前受到了广泛的宣传。</t>
  </si>
  <si>
    <t>负面的 publicity 对公司形象有很大影响。</t>
  </si>
  <si>
    <t>publ 是人，ity 状态，广告宣传，引人关注。</t>
  </si>
  <si>
    <t>repopulate</t>
  </si>
  <si>
    <t>re- (重新) + popul (人) + -ate (使) -&gt; 重新让某地有人 -&gt; 重新居住</t>
  </si>
  <si>
    <t>重新居住</t>
  </si>
  <si>
    <t>/ˌriːˈpɒpjuleɪt/</t>
  </si>
  <si>
    <t>Efforts are being made to repopulate the abandoned island.</t>
  </si>
  <si>
    <t>人们正努力重新在那座荒岛上居住。</t>
  </si>
  <si>
    <t>战后，政府采取措施 repopulate 被摧毁的城镇。</t>
  </si>
  <si>
    <t>re 是再次，popul 是人，人又回来，重新居住。</t>
  </si>
  <si>
    <t>port</t>
  </si>
  <si>
    <t>port (港口) -&gt; 船只停靠和搬运货物的地方 -&gt; 港口</t>
  </si>
  <si>
    <t>港口</t>
  </si>
  <si>
    <t>/pɔːrt/</t>
  </si>
  <si>
    <t>The ship reached the port safely.</t>
  </si>
  <si>
    <t>船只安全抵达了港口。</t>
  </si>
  <si>
    <t>船只在 port (港口) 停靠。</t>
  </si>
  <si>
    <t>搬运货物进 port，港口码头是一处。</t>
  </si>
  <si>
    <t>porter</t>
  </si>
  <si>
    <t>port (搬运) + -er (人) -&gt; 专门负责搬运东西的人 -&gt; 搬运工</t>
  </si>
  <si>
    <t>搬运工</t>
  </si>
  <si>
    <t>/ˈpɔːrtər/</t>
  </si>
  <si>
    <t>The porter carried her luggage to the room.</t>
  </si>
  <si>
    <t>搬运工把她的行李搬到了房间里。</t>
  </si>
  <si>
    <t>那位 porter (搬运工) 很有力气。</t>
  </si>
  <si>
    <t>port 搬运 er 人，搬运工人在辛勤。</t>
  </si>
  <si>
    <t>import</t>
  </si>
  <si>
    <t>im- (进入) + port (搬运) -&gt; 将货物搬运进来 -&gt; 进口</t>
  </si>
  <si>
    <t>进口</t>
  </si>
  <si>
    <t>/ɪmˈpɔːrt/</t>
  </si>
  <si>
    <t>We import oil from other countries.</t>
  </si>
  <si>
    <t>我们从其他国家进口石油。</t>
  </si>
  <si>
    <t>把好货 import (进口) 进来。</t>
  </si>
  <si>
    <t>im 进入 port 运，进口货物要好运。</t>
  </si>
  <si>
    <t>export</t>
  </si>
  <si>
    <t>ex- (出) + port (搬运) -&gt; 将货物搬运出去 -&gt; 出口</t>
  </si>
  <si>
    <t>出口</t>
  </si>
  <si>
    <t>/ɪkˈspɔːrt/</t>
  </si>
  <si>
    <t>China exports electronic products to the world.</t>
  </si>
  <si>
    <t>中国向世界出口电子产品。</t>
  </si>
  <si>
    <t>外贸公司专门做 export (出口)。</t>
  </si>
  <si>
    <t>ex 出去 port 运，出口创汇最幸运。</t>
  </si>
  <si>
    <t>report</t>
  </si>
  <si>
    <t>re- (回) + port (带) -&gt; 把观察到的情况带回来 -&gt; 汇报</t>
  </si>
  <si>
    <t>报告</t>
  </si>
  <si>
    <t>/rɪˈpɔːrt/</t>
  </si>
  <si>
    <t>I need to write a report today.</t>
  </si>
  <si>
    <t>我今天需要写一份报告。</t>
  </si>
  <si>
    <t>向老师 report (汇报) 情况。</t>
  </si>
  <si>
    <t>re 回来 port 带，汇报带回新情报。</t>
  </si>
  <si>
    <t>support</t>
  </si>
  <si>
    <t>sup-</t>
  </si>
  <si>
    <t>sup- (在下面) + port (支撑/搬) -&gt; 从下面托住重物 -&gt; 支持</t>
  </si>
  <si>
    <t>支持</t>
  </si>
  <si>
    <t>/səˈpɔːrt/</t>
  </si>
  <si>
    <t>I will always support your decision.</t>
  </si>
  <si>
    <t>我会永远支持你的决定。</t>
  </si>
  <si>
    <t>谢谢你给我 support (支持)。</t>
  </si>
  <si>
    <t>sup 下面 port 顶，支持鼓励定能行。</t>
  </si>
  <si>
    <t>transport</t>
  </si>
  <si>
    <t>trans- (穿过/转移) + port (搬运) -&gt; 从一地搬到另一地 -&gt; 运输</t>
  </si>
  <si>
    <t>运输</t>
  </si>
  <si>
    <t>/ˈtrænspɔːrt/</t>
  </si>
  <si>
    <t>Public transport is very convenient here.</t>
  </si>
  <si>
    <t>这里的公共交通非常便利。</t>
  </si>
  <si>
    <t>大型卡车正在 transport (运输) 货物。</t>
  </si>
  <si>
    <t>trans 跨越 port 运，运输距离远又近。</t>
  </si>
  <si>
    <t>portable</t>
  </si>
  <si>
    <t>port (拿) + -able (可...的) -&gt; 可以拿得走的 -&gt; 便携的</t>
  </si>
  <si>
    <t>便携的</t>
  </si>
  <si>
    <t>/ˈpɔːrtəbl/</t>
  </si>
  <si>
    <t>This is a portable computer.</t>
  </si>
  <si>
    <t>这是一台便携式电脑。</t>
  </si>
  <si>
    <t>这台收音机很 portable (便携的)。</t>
  </si>
  <si>
    <t>port 拿走 able 能，便携设备处处行。</t>
  </si>
  <si>
    <t>passport</t>
  </si>
  <si>
    <t>pass-</t>
  </si>
  <si>
    <t>pass (通过) + port (关口/港口) -&gt; 通过关口所需的证件 -&gt; 护照</t>
  </si>
  <si>
    <t>护照</t>
  </si>
  <si>
    <t>/ˈpæspɔːrt/</t>
  </si>
  <si>
    <t>Don't forget to take your passport.</t>
  </si>
  <si>
    <t>别忘了带你的护照。</t>
  </si>
  <si>
    <t>出国必须带 passport (护照)。</t>
  </si>
  <si>
    <t>pass 通过 port 门，护照就是通行证。</t>
  </si>
  <si>
    <t>important</t>
  </si>
  <si>
    <t>im- (进入) + port (带有/分量) + -ant (形容词后缀) -&gt; 内部带有沉甸甸分量的 -&gt; 重要的</t>
  </si>
  <si>
    <t>重要的</t>
  </si>
  <si>
    <t>/ɪmˈpɔːrtnt/</t>
  </si>
  <si>
    <t>Education is very important.</t>
  </si>
  <si>
    <t>教育非常重要。</t>
  </si>
  <si>
    <t>这是一个很 important (重要的) 决定。</t>
  </si>
  <si>
    <t>im 入 port 带有分量，重要事情记心上。</t>
  </si>
  <si>
    <t>opportunity</t>
  </si>
  <si>
    <t>op- (朝向) + port (港口) + -unity (名词后缀) -&gt; 船只顺风朝向港口准备靠岸的状态 -&gt; 时机</t>
  </si>
  <si>
    <t>机会</t>
  </si>
  <si>
    <t>/ˌɑːpərˈtuːnəti/</t>
  </si>
  <si>
    <t>Don't miss the opportunity.</t>
  </si>
  <si>
    <t>别错过这个机会。</t>
  </si>
  <si>
    <t>我抓住了一个好的 opportunity (机会)。</t>
  </si>
  <si>
    <t>op 向着 port 港口，机会就像风入口。</t>
  </si>
  <si>
    <t>airport</t>
  </si>
  <si>
    <t>air-</t>
  </si>
  <si>
    <t>air (天空) + port (港口) -&gt; 空中的港口 -&gt; 机场</t>
  </si>
  <si>
    <t>机场</t>
  </si>
  <si>
    <t>/ˈerpɔːrt/</t>
  </si>
  <si>
    <t>I'm heading to the airport now.</t>
  </si>
  <si>
    <t>我正前往机场。</t>
  </si>
  <si>
    <t>我们在 airport (机场) 告别。</t>
  </si>
  <si>
    <t>air 航空 port 港，机场跑道长又长。</t>
  </si>
  <si>
    <t>postpone</t>
  </si>
  <si>
    <t>post-</t>
  </si>
  <si>
    <t>pon</t>
  </si>
  <si>
    <t>post- (在...后) + pon (放置) -&gt; 放置在后面处理 -&gt; 推迟</t>
  </si>
  <si>
    <t>推迟，延期</t>
  </si>
  <si>
    <t>/pəʊstˈpəʊn/</t>
  </si>
  <si>
    <t>The game has been postponed until tomorrow.</t>
  </si>
  <si>
    <t>比赛已推迟到明天。</t>
  </si>
  <si>
    <t>由于大雨，我们不得不 postpone (推迟) 那个重要的会议。</t>
  </si>
  <si>
    <t>post在后，pon是放，放在后面是推迟。</t>
  </si>
  <si>
    <t>postgraduate</t>
  </si>
  <si>
    <t>gradu</t>
  </si>
  <si>
    <t>post- (在...后) + gradu (等级，步) + -ate (名词后缀) -&gt; 获得学士等级之后的人 -&gt; 研究生</t>
  </si>
  <si>
    <t>研究生</t>
  </si>
  <si>
    <t>/ˌpəʊstˈɡrædʒuət/</t>
  </si>
  <si>
    <t>She is doing postgraduate research in physics.</t>
  </si>
  <si>
    <t>她正在做物理方面的研究生研究。</t>
  </si>
  <si>
    <t>许多学生在 graduate (毕业) 后选择成为 postgraduate (研究生)。</t>
  </si>
  <si>
    <t>毕业之后 post-gradu，深造就要读研去。</t>
  </si>
  <si>
    <t>postscript</t>
  </si>
  <si>
    <t>script</t>
  </si>
  <si>
    <t>post- (在...后) + script (写) -&gt; 写在正文之后的内容 -&gt; 附言</t>
  </si>
  <si>
    <t>（信末的）附言，P.S.</t>
  </si>
  <si>
    <t>/ˈpəʊstskrɪpt/</t>
  </si>
  <si>
    <t>I added a short postscript to my letter.</t>
  </si>
  <si>
    <t>我在信末加了一小段附言。</t>
  </si>
  <si>
    <t>在信写完后，我习惯加一个 postscript (附言) 表达问候。</t>
  </si>
  <si>
    <t>post是后，script是写，信末附言是PS。</t>
  </si>
  <si>
    <t>postwar</t>
  </si>
  <si>
    <t>war</t>
  </si>
  <si>
    <t>post- (在...后) + war (战争) -&gt; 战争之后发生的 -&gt; 战后的</t>
  </si>
  <si>
    <t>战后的</t>
  </si>
  <si>
    <t>/ˌpəʊstˈwɔː(r)/</t>
  </si>
  <si>
    <t>The postwar period saw rapid economic growth.</t>
  </si>
  <si>
    <t>战后时期经济增长迅速。</t>
  </si>
  <si>
    <t>在那个 postwar (战后) 时期，到处都是废墟。</t>
  </si>
  <si>
    <t>post在后，war是战，战后生活要重建。</t>
  </si>
  <si>
    <t>postmodern</t>
  </si>
  <si>
    <t>modern</t>
  </si>
  <si>
    <t>post- (在...后) + modern (现代) -&gt; 现代之后的发展阶段 -&gt; 后现代的</t>
  </si>
  <si>
    <t>后现代的</t>
  </si>
  <si>
    <t>/ˌpəʊstˈmɒdn/</t>
  </si>
  <si>
    <t>The building is a famous example of postmodern architecture.</t>
  </si>
  <si>
    <t>这座建筑是后现代建筑的一个著名范例。</t>
  </si>
  <si>
    <t>这件艺术品具有明显的 postmodern (后现代) 风格。</t>
  </si>
  <si>
    <t>modern现代，post后，后现代风格看不懂。</t>
  </si>
  <si>
    <t>posthumous</t>
  </si>
  <si>
    <t>hum</t>
  </si>
  <si>
    <t>post- (在...后) + hum (地，土) + -ous (形容词后缀) -&gt; 在入土之后发生的 -&gt; 死后的</t>
  </si>
  <si>
    <t>死后的，身后的</t>
  </si>
  <si>
    <t>/ˈpɒstjʊməs/</t>
  </si>
  <si>
    <t>The soldier was awarded a posthumous medal for bravery.</t>
  </si>
  <si>
    <t>那名士兵因英勇而被追授了一枚死后勋章。</t>
  </si>
  <si>
    <t>他的作品在他去世后才获得了 posthumous (死后的) 声誉。</t>
  </si>
  <si>
    <t>post后，hum土，入土之后死后名。</t>
  </si>
  <si>
    <t>posterior</t>
  </si>
  <si>
    <t>erior</t>
  </si>
  <si>
    <t>post- (在...后) + erior (比较级后缀) -&gt; 更靠后的 -&gt; 后部的</t>
  </si>
  <si>
    <t>后面的，臀部</t>
  </si>
  <si>
    <t>/pɒˈstɪəriə(r)/</t>
  </si>
  <si>
    <t>The posterior part of the brain controls vision.</t>
  </si>
  <si>
    <t>大脑的后部控制视觉。</t>
  </si>
  <si>
    <t>在解剖学中，我们称后侧为 posterior (后部的)。</t>
  </si>
  <si>
    <t>posterior在后，anterior在前，方位名词记心间。</t>
  </si>
  <si>
    <t>posterity</t>
  </si>
  <si>
    <t>eri</t>
  </si>
  <si>
    <t>post- (在...后) + eri (更多/比较) + -ty (名词后缀) -&gt; 后面出现的一代人 -&gt; 后代</t>
  </si>
  <si>
    <t>后代，后世</t>
  </si>
  <si>
    <t>/pɒˈsterəti/</t>
  </si>
  <si>
    <t>We should preserve these forests for posterity.</t>
  </si>
  <si>
    <t>我们应该为后代保护这些森林。</t>
  </si>
  <si>
    <t>这些艺术瑰宝必须为我们的 posterity (后代) 完好保存。</t>
  </si>
  <si>
    <t>post是后，ty是名，后人后代享安宁。</t>
  </si>
  <si>
    <t>postoperative</t>
  </si>
  <si>
    <t>operat</t>
  </si>
  <si>
    <t>post- (在...后) + operat (手术/操作) + -ive (形容词后缀) -&gt; 手术之后进行的 -&gt; 术后的</t>
  </si>
  <si>
    <t>/ˌpəʊstˈɒpərətɪv/</t>
  </si>
  <si>
    <t>The patient is in the postoperative recovery room.</t>
  </si>
  <si>
    <t>病人正在术后康复室里。</t>
  </si>
  <si>
    <t>医生正在检查他的 postoperative (术后的) 伤口恢复情况。</t>
  </si>
  <si>
    <t>operate手术，post是后，术后护理最关键。</t>
  </si>
  <si>
    <t>postnatal</t>
  </si>
  <si>
    <t>nat</t>
  </si>
  <si>
    <t>post- (在...后) + nat (出生) + -al (形容词后缀) -&gt; 出生之后发生的 -&gt; 产后的</t>
  </si>
  <si>
    <t>/ˌpəʊstˈneɪtl/</t>
  </si>
  <si>
    <t>She is suffering from postnatal depression.</t>
  </si>
  <si>
    <t>她正患有产后抑郁症。</t>
  </si>
  <si>
    <t>新妈妈需要良好的 postnatal (产后的) 护理和营养。</t>
  </si>
  <si>
    <t>nat出生，post后，产后护理要讲究。</t>
  </si>
  <si>
    <t>politics</t>
  </si>
  <si>
    <t>polit</t>
  </si>
  <si>
    <t>polit (城市/国家) + -ics (学科/学术) -&gt; 治理城市和国家的学术 -&gt; 政治</t>
  </si>
  <si>
    <t>政治</t>
  </si>
  <si>
    <t>/ˈpɒlətɪks/</t>
  </si>
  <si>
    <t>She has been involved in local politics for years.</t>
  </si>
  <si>
    <t>她参与当地政治已经很多年了。</t>
  </si>
  <si>
    <t>学习 politics（政治）是为了更好地管理国家。</t>
  </si>
  <si>
    <t>城市 polit 记，加上 ics 变政治。</t>
  </si>
  <si>
    <t>political</t>
  </si>
  <si>
    <t>polit (政治/国家) + -ical (形容词后缀) -&gt; 与治理国家或政治相关的 -&gt; 政治的</t>
  </si>
  <si>
    <t>政治的</t>
  </si>
  <si>
    <t>/pəˈlɪtɪkl/</t>
  </si>
  <si>
    <t>The country is facing a major political crisis.</t>
  </si>
  <si>
    <t>这个国家正面临严重的政治危机。</t>
  </si>
  <si>
    <t>这位 political（政治的）领袖非常有魅力。</t>
  </si>
  <si>
    <t>政治 polit 加 ical，形容词性最常用。</t>
  </si>
  <si>
    <t>politician</t>
  </si>
  <si>
    <t>polit (政治) + -ician (专家/职业人) -&gt; 从事政治事业的人 -&gt; 政治家</t>
  </si>
  <si>
    <t>政治家</t>
  </si>
  <si>
    <t>/ˌpɒləˈtɪʃn/</t>
  </si>
  <si>
    <t>He is a seasoned politician with a lot of experience.</t>
  </si>
  <si>
    <t>他是一位经验丰富的老练政治家。</t>
  </si>
  <si>
    <t>这位 politician（政治家）正在竞选市长。</t>
  </si>
  <si>
    <t>政治 polit 专家 ician，政治家就在眼前。</t>
  </si>
  <si>
    <t>policy</t>
  </si>
  <si>
    <t>polit (管理/行政) + -y (名词后缀) -&gt; 行政管理的具体方式 -&gt; 政策</t>
  </si>
  <si>
    <t>政策，方针</t>
  </si>
  <si>
    <t>/ˈpɒləsi/</t>
  </si>
  <si>
    <t>The government has adopted a new economic policy.</t>
  </si>
  <si>
    <t>政府采纳了一项新的经济政策。</t>
  </si>
  <si>
    <t>这项新 policy（政策）影响了所有人的生活。</t>
  </si>
  <si>
    <t>城市管理 policy，政策方针要牢记。</t>
  </si>
  <si>
    <t>polite</t>
  </si>
  <si>
    <t>polit (城市/文明) + -e (后缀) -&gt; 表现得像受过城市文明教育的人 -&gt; 有礼貌的</t>
  </si>
  <si>
    <t>有礼貌的</t>
  </si>
  <si>
    <t>/pəˈlaɪt/</t>
  </si>
  <si>
    <t>It is polite to say 'thank you' when someone helps you.</t>
  </si>
  <si>
    <t>有人帮助你时说“谢谢”是有礼貌的表现。</t>
  </si>
  <si>
    <t>他是一个非常 polite（有礼貌的）绅士。</t>
  </si>
  <si>
    <t>城里 polit 文明人，说话 polite 很有礼。</t>
  </si>
  <si>
    <t>police</t>
  </si>
  <si>
    <t>polit (行政/管理) + -e (后缀) -&gt; 负责城市行政管理和秩序的人 -&gt; 警察</t>
  </si>
  <si>
    <t>警察</t>
  </si>
  <si>
    <t>/pəˈliːs/</t>
  </si>
  <si>
    <t>The police are investigating the cause of the accident.</t>
  </si>
  <si>
    <t>警方正在调查事故原因。</t>
  </si>
  <si>
    <t>遇到麻烦可以向 police（警察）寻求帮助。</t>
  </si>
  <si>
    <t>城市行政警察管，police 安全在身边。</t>
  </si>
  <si>
    <t>metropolis</t>
  </si>
  <si>
    <t>metro-</t>
  </si>
  <si>
    <t>polis</t>
  </si>
  <si>
    <t>metro- (母亲) + polis (城市) -&gt; 像母亲一样的核心城市 -&gt; 大都市</t>
  </si>
  <si>
    <t>大都市，首府</t>
  </si>
  <si>
    <t>/məˈtrɒpəlɪs/</t>
  </si>
  <si>
    <t>London is a bustling metropolis.</t>
  </si>
  <si>
    <t>伦敦是一个繁忙的大都市。</t>
  </si>
  <si>
    <t>在这座 metropolis（大都市）里，机会无处不在。</t>
  </si>
  <si>
    <t>metro 母亲 polis 城，大都市里最繁荣。</t>
  </si>
  <si>
    <t>cosmopolitan</t>
  </si>
  <si>
    <t>cosm-</t>
  </si>
  <si>
    <t>cosm- (宇宙/世界) + polit (公民/城市) + -an (形容词后缀) -&gt; 视世界为城邦的 -&gt; 国际化的</t>
  </si>
  <si>
    <t>国际化的，见多识广的</t>
  </si>
  <si>
    <t>/ˌkɒzməˈpɒlɪtən/</t>
  </si>
  <si>
    <t>The city has a very cosmopolitan feel.</t>
  </si>
  <si>
    <t>这座城市极具国际化气息。</t>
  </si>
  <si>
    <t>在这个 cosmopolitan（国际化的）餐厅里可以吃到全球美食。</t>
  </si>
  <si>
    <t>宇宙 cosm 公民 polit，国际化气息很浓郁。</t>
  </si>
  <si>
    <t>acropolis</t>
  </si>
  <si>
    <t>acro-</t>
  </si>
  <si>
    <t>acro- (高处) + polis (城市) -&gt; 位于高处的城邦部分 -&gt; 卫城</t>
  </si>
  <si>
    <t>卫城（指雅典等古希腊城市的卫城）</t>
  </si>
  <si>
    <t>/əˈkrɒpəlɪs/</t>
  </si>
  <si>
    <t>The Parthenon sits on the Acropolis in Athens.</t>
  </si>
  <si>
    <t>帕特农神庙坐落在雅典卫城之上。</t>
  </si>
  <si>
    <t>雅典的 Acropolis（卫城）是古代建筑的奇迹。</t>
  </si>
  <si>
    <t>高处 acro 城市 polis，山顶卫城是圣地。</t>
  </si>
  <si>
    <t>apolitical</t>
  </si>
  <si>
    <t>a-</t>
  </si>
  <si>
    <t>a- (无/不) + polit (政治) + -ical (形容词后缀) -&gt; 与政治无关的 -&gt; 不关政治的</t>
  </si>
  <si>
    <t>不关政治的，超脱政治的</t>
  </si>
  <si>
    <t>/ˌeɪpəˈlɪtɪkl/</t>
  </si>
  <si>
    <t>He claimed to be completely apolitical.</t>
  </si>
  <si>
    <t>他声称自己完全不关心政治。</t>
  </si>
  <si>
    <t>他只想做一个 apolitical（不关政治的）艺术家。</t>
  </si>
  <si>
    <t>a 是不 polit 是政，不关政治最清净。</t>
  </si>
  <si>
    <t>polygon</t>
  </si>
  <si>
    <t>poly-</t>
  </si>
  <si>
    <t>gon</t>
  </si>
  <si>
    <t>poly-(许多) + gon(角) -&gt; 有很多个角的几何图形 -&gt; 多边形</t>
  </si>
  <si>
    <t>多边形</t>
  </si>
  <si>
    <t>/ˈpɒlɪɡən/</t>
  </si>
  <si>
    <t>A pentagon is a polygon with five sides.</t>
  </si>
  <si>
    <t>五边形是有五条边的多边形。</t>
  </si>
  <si>
    <t>这个 polygon 像不像很多角（gon）聚在一起？</t>
  </si>
  <si>
    <t>Poly多，gon是角，多边形状少不了。</t>
  </si>
  <si>
    <t>polytechnic</t>
  </si>
  <si>
    <t>techn</t>
  </si>
  <si>
    <t>poly-(许多) + techn(技术) + -ic(形容词后缀) -&gt; 教授许多种技术的学校 -&gt; 理工的/理工学院</t>
  </si>
  <si>
    <t>理工学院</t>
  </si>
  <si>
    <t>/ˌpɒliˈteknɪk/</t>
  </si>
  <si>
    <t>He is studying engineering at the local polytechnic.</t>
  </si>
  <si>
    <t>他在当地的理工学院学习工程学。</t>
  </si>
  <si>
    <t>在这个 polytechnic，你可以学到很多（poly）技术（techn）。</t>
  </si>
  <si>
    <t>Poly多，techn术，理工学院教技术。</t>
  </si>
  <si>
    <t>polyglot</t>
  </si>
  <si>
    <t>glot</t>
  </si>
  <si>
    <t>poly-(许多) + glot(舌头/语言) -&gt; 拥有许多种语言能力的 -&gt; 通晓多种语言的</t>
  </si>
  <si>
    <t>通晓多种语言的人</t>
  </si>
  <si>
    <t>/ˈpɒliɡlɒt/</t>
  </si>
  <si>
    <t>She is a polyglot who speaks six languages fluently.</t>
  </si>
  <si>
    <t>她是个通晓多种语言的人，能流利地说六种语言。</t>
  </si>
  <si>
    <t>那个 polyglot 竟然有这么多（poly）“舌头”（glot）说外语。</t>
  </si>
  <si>
    <t>Poly多，glot是语，多语人才真给力。</t>
  </si>
  <si>
    <t>polyester</t>
  </si>
  <si>
    <t>ester</t>
  </si>
  <si>
    <t>poly-(许多) + ester(酯) -&gt; 由许多酯分子聚合而成的材料 -&gt; 聚酯</t>
  </si>
  <si>
    <t>聚酯纤维/涤纶</t>
  </si>
  <si>
    <t>/ˌpɒliˈestə(r)/</t>
  </si>
  <si>
    <t>This shirt is made of 100% polyester.</t>
  </si>
  <si>
    <t>这件衬衫是100%聚酯纤维制成的。</t>
  </si>
  <si>
    <t>很多（poly）酯类（ester）做成的衣服就是 polyester。</t>
  </si>
  <si>
    <t>Poly多，ester酯，聚酯纤维做衣服。</t>
  </si>
  <si>
    <t>polygraph</t>
  </si>
  <si>
    <t>graph</t>
  </si>
  <si>
    <t>poly-(许多) + graph(画/记录) -&gt; 能记录多种生理反应的仪器 -&gt; 测谎仪</t>
  </si>
  <si>
    <t>测谎仪</t>
  </si>
  <si>
    <t>/ˈpɒliɡrɑːf/</t>
  </si>
  <si>
    <t>The suspect agreed to take a polygraph test.</t>
  </si>
  <si>
    <t>嫌疑人同意接受测谎仪测试。</t>
  </si>
  <si>
    <t>测谎仪 polygraph 能同时记录（graph）很多（poly）数据。</t>
  </si>
  <si>
    <t>Poly多，graph记，测谎仪器显真迹。</t>
  </si>
  <si>
    <t>polyhedron</t>
  </si>
  <si>
    <t>hedron</t>
  </si>
  <si>
    <t>poly-(许多) + hedron(面) -&gt; 有许多个面的立体图形 -&gt; 多面体</t>
  </si>
  <si>
    <t>多面体</t>
  </si>
  <si>
    <t>/ˌpɒliˈhiːdrən/</t>
  </si>
  <si>
    <t>A cube is a type of regular polyhedron.</t>
  </si>
  <si>
    <t>立方体是一种规则的多面体。</t>
  </si>
  <si>
    <t>hedron 是面，polyhedron 就是有很多（poly）个面的立体。</t>
  </si>
  <si>
    <t>Poly多，hedron面，多面几何在眼前。</t>
  </si>
  <si>
    <t>polymer</t>
  </si>
  <si>
    <t>mer</t>
  </si>
  <si>
    <t>poly-(许多) + mer(部分) -&gt; 由许多相同部分组成的化学物质 -&gt; 聚合物</t>
  </si>
  <si>
    <t>聚合物</t>
  </si>
  <si>
    <t>/ˈpɒlɪmə(r)/</t>
  </si>
  <si>
    <t>Plastic is a type of synthetic polymer.</t>
  </si>
  <si>
    <t>塑料是一种合成聚合物。</t>
  </si>
  <si>
    <t>很多（poly）部分（mer）聚合在一起就成了 polymer。</t>
  </si>
  <si>
    <t>Poly多，mer是部，化学聚合物在目。</t>
  </si>
  <si>
    <t>polyphonic</t>
  </si>
  <si>
    <t>phon</t>
  </si>
  <si>
    <t>poly-(许多) + phon(声音) + -ic(的) -&gt; 发出许多种声音和谐共处的 -&gt; 多音的/复调的</t>
  </si>
  <si>
    <t>多音的</t>
  </si>
  <si>
    <t>/ˌpɒliˈfɒnɪk/</t>
  </si>
  <si>
    <t>The choir performed a beautiful polyphonic piece.</t>
  </si>
  <si>
    <t>唱诗班表演了一段优美的复调乐曲。</t>
  </si>
  <si>
    <t>很多（poly）声音（phon）交织在一起就是 polyphonic。</t>
  </si>
  <si>
    <t>Poly多，phon是声，多音复调悦耳听。</t>
  </si>
  <si>
    <t>polymath</t>
  </si>
  <si>
    <t>math</t>
  </si>
  <si>
    <t>poly-(许多) + math(学习/知识) -&gt; 学习并掌握了许多领域知识的人 -&gt; 博学者</t>
  </si>
  <si>
    <t>博学者</t>
  </si>
  <si>
    <t>/ˈpɒlimæθ/</t>
  </si>
  <si>
    <t>Leonardo da Vinci was a true Renaissance polymath.</t>
  </si>
  <si>
    <t>列奥纳多·达·芬奇是一位真正的文艺复兴时期的博学者。</t>
  </si>
  <si>
    <t>如果你学（math）了很多（poly）东西，你就是 polymath。</t>
  </si>
  <si>
    <t>Poly多，math是学，博学之才不一般。</t>
  </si>
  <si>
    <t>polysyllable</t>
  </si>
  <si>
    <t>syllable</t>
  </si>
  <si>
    <t>poly-(许多) + syllable(音节) -&gt; 含有多个音节的单词 -&gt; 多音节词</t>
  </si>
  <si>
    <t>多音节词</t>
  </si>
  <si>
    <t>/ˈpɒlisɪləbl/</t>
  </si>
  <si>
    <t>'Communication' is an example of a polysyllable.</t>
  </si>
  <si>
    <t>‘Communication’是一个多音节词的例子。</t>
  </si>
  <si>
    <t>那些很长的词有很多（poly）个音节（syllable），叫 polysyllable。</t>
  </si>
  <si>
    <t>Poly多，音节长，多音节词读得响。</t>
  </si>
  <si>
    <t>position</t>
  </si>
  <si>
    <t>pos(放) + -ition(名词后缀) -&gt; 被放置的地方 -&gt; 位置</t>
  </si>
  <si>
    <t>位置</t>
  </si>
  <si>
    <t>/pəˈzɪʃn/</t>
  </si>
  <si>
    <t>He changed his position to get a better view.</t>
  </si>
  <si>
    <t>他改变了位置以便看得更清楚。</t>
  </si>
  <si>
    <t>你的 position 在地图上被标注了，请保持这个位置不要动。</t>
  </si>
  <si>
    <t>pos放ition，放哪哪就是位置。</t>
  </si>
  <si>
    <t>post-(后) + pon(放) + -e(后缀) -&gt; 放到后面去办 -&gt; 延期</t>
  </si>
  <si>
    <t>延期</t>
  </si>
  <si>
    <t>/pəʊˈspəʊn/</t>
  </si>
  <si>
    <t>The meeting has been postponed until next week.</t>
  </si>
  <si>
    <t>会议已推迟到下周举行。</t>
  </si>
  <si>
    <t>因为下雨，我们必须 postpone 比赛，放到（pon）后面（post）再举行。</t>
  </si>
  <si>
    <t>post向后pon是放，延期处理没商量。</t>
  </si>
  <si>
    <t>propose</t>
  </si>
  <si>
    <t>pro-(向前) + pos(放) + -e(后缀) -&gt; 把想法摆到前面来 -&gt; 提议</t>
  </si>
  <si>
    <t>提议；求婚</t>
  </si>
  <si>
    <t>/prəˈpəʊz/</t>
  </si>
  <si>
    <t>I propose that we take a break.</t>
  </si>
  <si>
    <t>我提议我们休息一下。</t>
  </si>
  <si>
    <t>他 propose 向她求婚，把戒指摆放在（pos）她面前（pro）。</t>
  </si>
  <si>
    <t>pro向前pos放，大胆提议放前方。</t>
  </si>
  <si>
    <t>oppose</t>
  </si>
  <si>
    <t>op-(反对/反向) + pos(放) + -e(后缀) -&gt; 放在相反的一面 -&gt; 反对</t>
  </si>
  <si>
    <t>反对</t>
  </si>
  <si>
    <t>/əˈpəʊz/</t>
  </si>
  <si>
    <t>Many people oppose the new law.</t>
  </si>
  <si>
    <t>许多人反对这项新法律。</t>
  </si>
  <si>
    <t>你站在我的反面（op），就是在 oppose 我放置（pos）的计划。</t>
  </si>
  <si>
    <t>op反向pos放，对着放就是反对。</t>
  </si>
  <si>
    <t>deposit</t>
  </si>
  <si>
    <t>de-(向下) + pos(放) + -it(后缀) -&gt; 向下放好 -&gt; 存款；沉淀</t>
  </si>
  <si>
    <t>存款；定金</t>
  </si>
  <si>
    <t>/dɪˈpɒzɪt/</t>
  </si>
  <si>
    <t>You need to pay a deposit on the house.</t>
  </si>
  <si>
    <t>你需要支付这房子的定金。</t>
  </si>
  <si>
    <t>把钱 deposit 在银行，就是向下（de）放在（pos）金库里。</t>
  </si>
  <si>
    <t>de向下pos放，钱放下去是存款。</t>
  </si>
  <si>
    <t>compose</t>
  </si>
  <si>
    <t>com-(一起) + pos(放) + -e(后缀) -&gt; 放到一起来 -&gt; 组成；作曲</t>
  </si>
  <si>
    <t>组成；写作</t>
  </si>
  <si>
    <t>/kəmˈpəʊz/</t>
  </si>
  <si>
    <t>The committee is composed of ten members.</t>
  </si>
  <si>
    <t>委员会由十名成员组成。</t>
  </si>
  <si>
    <t>把音符和词 compose 在一起，就是把它们放（pos）在一起（com）。</t>
  </si>
  <si>
    <t>com一起pos放，放在一起是组成。</t>
  </si>
  <si>
    <t>component</t>
  </si>
  <si>
    <t>com-(一起) + pon(放) + -ent(名词后缀) -&gt; 放在一起的东西 -&gt; 零部件；成分</t>
  </si>
  <si>
    <t>成分</t>
  </si>
  <si>
    <t>/kəmˈpəʊnənt/</t>
  </si>
  <si>
    <t>Trust is a key component of any relationship.</t>
  </si>
  <si>
    <t>信任是任何关系的关键组成部分。</t>
  </si>
  <si>
    <t>这个机器由许多 component 组成，它们被共同（com）放置（pon）在机壳里。</t>
  </si>
  <si>
    <t>com一起pon放，ent后缀是成分。</t>
  </si>
  <si>
    <t>compound</t>
  </si>
  <si>
    <t>pound</t>
  </si>
  <si>
    <t>com-(一起) + pound(放) -&gt; 放在一起的混合物 -&gt; 复合物</t>
  </si>
  <si>
    <t>复合物</t>
  </si>
  <si>
    <t>/ˈkɒmpaʊnd/</t>
  </si>
  <si>
    <t>A compound word is made of two or more words.</t>
  </si>
  <si>
    <t>复合词由两个或更多的词组成。</t>
  </si>
  <si>
    <t>这种 compound 药剂是将多种成分混合（pound）在一起（com）制成的。</t>
  </si>
  <si>
    <t>com一起pound放，放在一起变复合。</t>
  </si>
  <si>
    <t>positive</t>
  </si>
  <si>
    <t>pos(放) + -it(后缀) + -ive(形容词后缀) -&gt; 确凿放下的 -&gt; 肯定的；积极的</t>
  </si>
  <si>
    <t>积极的；肯定的</t>
  </si>
  <si>
    <t>/ˈpɒzətɪv/</t>
  </si>
  <si>
    <t>You should have a positive attitude.</t>
  </si>
  <si>
    <t>你应该有积极的态度。</t>
  </si>
  <si>
    <t>保持 positive 的心态，把烦恼都放下（pos），看到好的一面。</t>
  </si>
  <si>
    <t>pos放ive形，积极肯定放宽心。</t>
  </si>
  <si>
    <t>exposure</t>
  </si>
  <si>
    <t>ex-(向外) + pos(放) + -ure(名词后缀) -&gt; 放在外面 -&gt; 暴露</t>
  </si>
  <si>
    <t>暴露</t>
  </si>
  <si>
    <t>/ɪkˈspəʊʒə(r)/</t>
  </si>
  <si>
    <t>The skin should avoid prolonged exposure to the sun.</t>
  </si>
  <si>
    <t>皮肤应避免长时间暴露在阳光下。</t>
  </si>
  <si>
    <t>秘密被 exposure 了，因为它被从里面拿出来（ex）放（pos）在了阳光下。</t>
  </si>
  <si>
    <t>ex外pos是放，向外放置是暴露。</t>
  </si>
  <si>
    <t>opponent</t>
  </si>
  <si>
    <t>op-(反) + pon(放) + -ent(名词后缀) -&gt; 被放在对立面的人 -&gt; 对手</t>
  </si>
  <si>
    <t>对手</t>
  </si>
  <si>
    <t>/əˈpəʊnənt/</t>
  </si>
  <si>
    <t>He finally defeated his opponent in the final.</t>
  </si>
  <si>
    <t>他终于在决赛中击败了对手。</t>
  </si>
  <si>
    <t>在那场比赛中，我的 opponent 被放置（pon）在我的相反（op）方向。</t>
  </si>
  <si>
    <t>op反pon是放，对面放的人是对手。</t>
  </si>
  <si>
    <t>purpose</t>
  </si>
  <si>
    <t>pur-</t>
  </si>
  <si>
    <t>pur-(向前) + pos(放) + -e(后缀) -&gt; 提前放在前面的目标 -&gt; 目的</t>
  </si>
  <si>
    <t>目的</t>
  </si>
  <si>
    <t>/ˈpɜːpəs/</t>
  </si>
  <si>
    <t>What is the purpose of your visit?</t>
  </si>
  <si>
    <t>你访问的目的是什么？</t>
  </si>
  <si>
    <t>如果你有 clear 的 purpose，就是把目标提前放（pos）在前进（pur）的路上。</t>
  </si>
  <si>
    <t>pur前pos是放，放任向前有目的。</t>
  </si>
  <si>
    <t>complex</t>
  </si>
  <si>
    <t>plex</t>
  </si>
  <si>
    <t>com- (一起) + plex (折叠) -&gt; 许多东西叠在一起的 -&gt; 复杂的</t>
  </si>
  <si>
    <t>复杂的，综合体</t>
  </si>
  <si>
    <t>/ˈkɒmpleks/</t>
  </si>
  <si>
    <t>The human brain is a complex organ.</t>
  </si>
  <si>
    <t>大脑是一个复杂的器官。</t>
  </si>
  <si>
    <t>这么多东西 com (一起) plex (折叠) 在一起，真的很 complex (复杂的)。</t>
  </si>
  <si>
    <t>叠在一起，复杂无比。</t>
  </si>
  <si>
    <t>apply</t>
  </si>
  <si>
    <t>ply</t>
  </si>
  <si>
    <t>ap- (去/加强) + ply (折叠) -&gt; 把...折叠覆盖上去 -&gt; 申请，应用</t>
  </si>
  <si>
    <t>申请，应用</t>
  </si>
  <si>
    <t>/əˈplaɪ/</t>
  </si>
  <si>
    <t>You can apply for a job online.</t>
  </si>
  <si>
    <t>你可以在网上申请工作。</t>
  </si>
  <si>
    <t>我要 ap (去) ply (折叠) 这一份申请表，正式 apply (申请) 这个职位。</t>
  </si>
  <si>
    <t>折叠交上，申请应用。</t>
  </si>
  <si>
    <t>multiply</t>
  </si>
  <si>
    <t>multi- (多) + ply (倍/折叠) -&gt; 多次折叠加倍 -&gt; 乘，使成倍增加</t>
  </si>
  <si>
    <t>乘，增加</t>
  </si>
  <si>
    <t>/ˈmʌltɪplaɪ/</t>
  </si>
  <si>
    <t>Rabbits multiply quickly.</t>
  </si>
  <si>
    <t>兔子繁殖得很快。</t>
  </si>
  <si>
    <t>multi (很多) 次 ply (加倍)，数量就会 multiply (增加)。</t>
  </si>
  <si>
    <t>多次折叠，成倍增加。</t>
  </si>
  <si>
    <t>reply</t>
  </si>
  <si>
    <t>re- (回) + ply (折叠) -&gt; 将信件折叠回去 -&gt; 回复</t>
  </si>
  <si>
    <t>回复，回答</t>
  </si>
  <si>
    <t>/rɪˈplaɪ/</t>
  </si>
  <si>
    <t>I am waiting for your reply.</t>
  </si>
  <si>
    <t>我在等待你的回复。</t>
  </si>
  <si>
    <t>我把信 re (回) ply (折叠) 寄给你，这就是我的 reply (回复)。</t>
  </si>
  <si>
    <t>折叠寄回，便是回复。</t>
  </si>
  <si>
    <t>complicate</t>
  </si>
  <si>
    <t>plic</t>
  </si>
  <si>
    <t>com- (一起) + plic (折叠) + -ate (动词后缀) -&gt; 使很多东西叠在一起 -&gt; 使复杂</t>
  </si>
  <si>
    <t>使复杂化</t>
  </si>
  <si>
    <t>/ˈkɒmplɪkeɪt/</t>
  </si>
  <si>
    <t>Don't complicate the problem.</t>
  </si>
  <si>
    <t>别把问题弄复杂了。</t>
  </si>
  <si>
    <t>把事情 com (一起) plic (折叠) 起来，就会 complicate (使复杂)。</t>
  </si>
  <si>
    <t>全部叠起，使之复杂。</t>
  </si>
  <si>
    <t>explicit</t>
  </si>
  <si>
    <t>ex- (出) + plic (折叠) + -it (形容词后缀) -&gt; 将折叠的东西展示出来 -&gt; 明确的</t>
  </si>
  <si>
    <t>明确的，直白的</t>
  </si>
  <si>
    <t>/ɪkˈsplɪsɪt/</t>
  </si>
  <si>
    <t>She gave me explicit instructions.</t>
  </si>
  <si>
    <t>她给了我明确的指示。</t>
  </si>
  <si>
    <t>把 fold 的内容 ex (向外) plic (展示)，意思就很 explicit (明确的)。</t>
  </si>
  <si>
    <t>折叠展开，清清楚楚。</t>
  </si>
  <si>
    <t>implicit</t>
  </si>
  <si>
    <t>im- (在内) + plic (折叠) + -it (形容词后缀) -&gt; 折叠在里面的 -&gt; 暗含的</t>
  </si>
  <si>
    <t>含蓄的，暗含的</t>
  </si>
  <si>
    <t>/ɪmˈplɪsɪt/</t>
  </si>
  <si>
    <t>There was an implicit agreement between them.</t>
  </si>
  <si>
    <t>他们之间有一种默契（暗含的协议）。</t>
  </si>
  <si>
    <t>im (在内) plic (折叠) 的含义，通常是 implicit (暗含的)。</t>
  </si>
  <si>
    <t>折叠在内，意在言外。</t>
  </si>
  <si>
    <t>simplify</t>
  </si>
  <si>
    <t>simpl</t>
  </si>
  <si>
    <t>simpl- (单一/一叠) + -ify (使) -&gt; 使变成单一折叠 -&gt; 简化</t>
  </si>
  <si>
    <t>简化</t>
  </si>
  <si>
    <t>/ˈsɪmplɪfaɪ/</t>
  </si>
  <si>
    <t>We need to simplify the process.</t>
  </si>
  <si>
    <t>我们需要简化流程。</t>
  </si>
  <si>
    <t>为了好记，我们要 simplify (简化) 这些 simpl (单一) 的步骤。</t>
  </si>
  <si>
    <t>化繁为简，归于单一。</t>
  </si>
  <si>
    <t>duplicate</t>
  </si>
  <si>
    <t>du-</t>
  </si>
  <si>
    <t>du- (二) + plic (折叠) + -ate (动词后缀) -&gt; 折叠成两份 -&gt; 复制</t>
  </si>
  <si>
    <t>复制，副本</t>
  </si>
  <si>
    <t>/ˈdjuːplɪkeɪt/</t>
  </si>
  <si>
    <t>Please duplicate this document.</t>
  </si>
  <si>
    <t>请复印这份文件。</t>
  </si>
  <si>
    <t>du (二) 次 plic (折叠)，就得到了一个 duplicate (副本)。</t>
  </si>
  <si>
    <t>二倍折叠，即为副本。</t>
  </si>
  <si>
    <t>perplex</t>
  </si>
  <si>
    <t>per- (贯穿/彻底) + plex (编织/折叠) -&gt; 彻底被绕进去了 -&gt; 使困惑</t>
  </si>
  <si>
    <t>使困惑</t>
  </si>
  <si>
    <t>/pəˈpleks/</t>
  </si>
  <si>
    <t>The question perplexed him.</t>
  </si>
  <si>
    <t>这个问题使他困惑不解。</t>
  </si>
  <si>
    <t>思绪 per (彻底) plex (交织) 在一起，整个人都很 perplex (困惑)。</t>
  </si>
  <si>
    <t>纠缠不清，极其困惑。</t>
  </si>
  <si>
    <t>accomplice</t>
  </si>
  <si>
    <t>ac- (去) + com- (一起) + plic (折叠/纠缠) + -e (名词后缀) -&gt; 纠缠在一起干坏事的人 -&gt; 从犯</t>
  </si>
  <si>
    <t>共犯，同谋</t>
  </si>
  <si>
    <t>/əˈkʌmplɪs/</t>
  </si>
  <si>
    <t>He was an accomplice in the robbery.</t>
  </si>
  <si>
    <t>他是那起抢劫案的从犯。</t>
  </si>
  <si>
    <t>那个 ac (去) com (一起) plic (纠缠) 犯罪的人就是 accomplice (从犯)。</t>
  </si>
  <si>
    <t>同谋折叠，共入歧途。</t>
  </si>
  <si>
    <t>complicity</t>
  </si>
  <si>
    <t>com- (一起) + plic (折叠) + -ity (名词后缀) -&gt; 卷入同一件事的状态 -&gt; 共谋</t>
  </si>
  <si>
    <t>串通，共谋</t>
  </si>
  <si>
    <t>/kəmˈplɪsəti/</t>
  </si>
  <si>
    <t>There's no evidence of her complicity.</t>
  </si>
  <si>
    <t>没有证据表明她参与了共谋。</t>
  </si>
  <si>
    <t>因为 com (一起) plic (折叠) 了利益，所以产生了 complicity (共谋)。</t>
  </si>
  <si>
    <t>利益交织，共谋之名。</t>
  </si>
  <si>
    <t>plus</t>
  </si>
  <si>
    <t>prep./n./adj.</t>
  </si>
  <si>
    <t>plus (更多) -&gt; 增加的动作或状态 -&gt; 加，另外的</t>
  </si>
  <si>
    <t>加，加号</t>
  </si>
  <si>
    <t>/plʌs/</t>
  </si>
  <si>
    <t>Two plus two is four.</t>
  </si>
  <si>
    <t>二加二等于四。</t>
  </si>
  <si>
    <t>用 plus (加) 号把两个苹果放在一起就变'更多'了。</t>
  </si>
  <si>
    <t>plus 就是加，数字往上爬。</t>
  </si>
  <si>
    <t>plural</t>
  </si>
  <si>
    <t>plur</t>
  </si>
  <si>
    <t>plur (更多) + -al (形容词后缀) -&gt; 数量更多的 -&gt; 复数的</t>
  </si>
  <si>
    <t>复数，复数的</t>
  </si>
  <si>
    <t>/ˈplʊərəl/</t>
  </si>
  <si>
    <t>The plural of 'child' is 'children'.</t>
  </si>
  <si>
    <t>'child' 的复数形式是 'children'。</t>
  </si>
  <si>
    <t>词尾加了 -s，这个单词就变成了 plural (复数)。</t>
  </si>
  <si>
    <t>plural 是复数，一个以上不在乎。</t>
  </si>
  <si>
    <t>surplus</t>
  </si>
  <si>
    <t>sur- (超过) + plus (更多) -&gt; 超过了多出来的部分 -&gt; 过剩的/盈余</t>
  </si>
  <si>
    <t>过剩，盈余</t>
  </si>
  <si>
    <t>/ˈsɜːrpləs/</t>
  </si>
  <si>
    <t>The country has a trade surplus this year.</t>
  </si>
  <si>
    <t>该国今年有贸易顺差。</t>
  </si>
  <si>
    <t>生产得太 sur- (多) 出了 plus (更多)，导致物资 surplus (过剩)。</t>
  </si>
  <si>
    <t>sur- 是超过，plus 是多，surplus 盈余没的说。</t>
  </si>
  <si>
    <t>plurality</t>
  </si>
  <si>
    <t>plur (更多) + -al (形容词后缀) + -ity (名词后缀，表状态) -&gt; 更多的状态 -&gt; 多样性/多数</t>
  </si>
  <si>
    <t>多数，多样性</t>
  </si>
  <si>
    <t>/plʊəˈræləti/</t>
  </si>
  <si>
    <t>The candidate won a plurality of the votes.</t>
  </si>
  <si>
    <t>该候选人赢得了多数选票。</t>
  </si>
  <si>
    <t>在这个 plurality (多样性) 的社会里，每个人都有 plurality (多数) 的选择。</t>
  </si>
  <si>
    <t>plurality 多样性，多数选票定本性。</t>
  </si>
  <si>
    <t>nonplus</t>
  </si>
  <si>
    <t>non-</t>
  </si>
  <si>
    <t>non- (不) + plus (更多) -&gt; 处于不能做更多、无法思考更多的境地 -&gt; 使困惑</t>
  </si>
  <si>
    <t>使困惑，不知所措</t>
  </si>
  <si>
    <t>/ˌnɒnˈplʌs/</t>
  </si>
  <si>
    <t>He was nonplussed by the sudden question.</t>
  </si>
  <si>
    <t>他被这个突如其来的问题弄得不知所措。</t>
  </si>
  <si>
    <t>大脑 non- (不能) 运行 plus (更多) 信息，我感到 nonplus (困惑)。</t>
  </si>
  <si>
    <t>nonplus 没法想，不知所措真迷茫。</t>
  </si>
  <si>
    <t>pluralize</t>
  </si>
  <si>
    <t>plur (更多) + -al (形容词) + -ize (动词后缀，使...) -&gt; 使其变为复数形式</t>
  </si>
  <si>
    <t>使成复数</t>
  </si>
  <si>
    <t>/ˈplʊərəlaɪz/</t>
  </si>
  <si>
    <t>How do you pluralize the word 'cactus'?</t>
  </si>
  <si>
    <t>你怎么把 'cactus' 这个词变成复数形式？</t>
  </si>
  <si>
    <t>学习英语语法时，要学会如何 pluralize (使成复数) 名词。</t>
  </si>
  <si>
    <t>ize 动词缀，pluralize 复数对。</t>
  </si>
  <si>
    <t>pluralism</t>
  </si>
  <si>
    <t>plur (更多) + -al (形容词) + -ism (名词后缀，表主义/理论) -&gt; 承认多个共存的主义 -&gt; 多元化/多元论</t>
  </si>
  <si>
    <t>多元化，多元论</t>
  </si>
  <si>
    <t>/ˈplʊərəlɪzəm/</t>
  </si>
  <si>
    <t>Cultural pluralism is a feature of modern society.</t>
  </si>
  <si>
    <t>文化多元化是现代社会的一个特征。</t>
  </si>
  <si>
    <t>这种 pluralism (多元化) 的思想让文化有了更多 plus (加法)。</t>
  </si>
  <si>
    <t>ism 表主义，pluralism 多元论。</t>
  </si>
  <si>
    <t>pluralist</t>
  </si>
  <si>
    <t>plur (更多) + -al (形容词) + -ist (名词后缀，表人) -&gt; 支持多样化的人 -&gt; 多元主义者</t>
  </si>
  <si>
    <t>多元主义者，兼职者</t>
  </si>
  <si>
    <t>/ˈplʊərəlɪst/</t>
  </si>
  <si>
    <t>As a pluralist, she respects different religious beliefs.</t>
  </si>
  <si>
    <t>作为一个多元主义者，她尊重不同的宗教信仰。</t>
  </si>
  <si>
    <t>作为一个 pluralist (多元主义者)，他支持社会有不同的 plus (声音)。</t>
  </si>
  <si>
    <t>ist 是某种人，pluralist 兼容多。</t>
  </si>
  <si>
    <t>pneumonia</t>
  </si>
  <si>
    <t>pneumon</t>
  </si>
  <si>
    <t>pneumon (肺) + -ia (疾病) -&gt; 肺部的炎症疾病 -&gt; 肺炎</t>
  </si>
  <si>
    <t>肺炎</t>
  </si>
  <si>
    <t>/njuːˈməʊniə/</t>
  </si>
  <si>
    <t>He was hospitalized with a severe case of pneumonia.</t>
  </si>
  <si>
    <t>他因严重的肺炎住院了。</t>
  </si>
  <si>
    <t>得了 pneumonia（肺炎）的人，肺部呼吸会很不顺畅。</t>
  </si>
  <si>
    <t>pneumon 是肺，ia 变病，肺炎痛苦真要命。</t>
  </si>
  <si>
    <t>pneumatic</t>
  </si>
  <si>
    <t>pneum-</t>
  </si>
  <si>
    <t>pneum- (空气) + -atic (形容词后缀) -&gt; 利用空气压力工作的 -&gt; 气动的</t>
  </si>
  <si>
    <t>气动的，空气的</t>
  </si>
  <si>
    <t>/njuːˈmætɪk/</t>
  </si>
  <si>
    <t>The workers used a pneumatic drill to break the road.</t>
  </si>
  <si>
    <t>工人们用气钻拆除路面。</t>
  </si>
  <si>
    <t>那个 pneumatic（气动的）钻头声音非常大。</t>
  </si>
  <si>
    <t>pneum 为气，atic 为的，气动工具力气大。</t>
  </si>
  <si>
    <t>apnea</t>
  </si>
  <si>
    <t>a- (无) + -pnea (呼吸) -&gt; 处于没有呼吸的状态 -&gt; 呼吸暂停</t>
  </si>
  <si>
    <t>呼吸暂停</t>
  </si>
  <si>
    <t>/æpˈniːə/</t>
  </si>
  <si>
    <t>Sleep apnea can cause a person to stop breathing for short periods.</t>
  </si>
  <si>
    <t>睡眠呼吸暂停会导致人短时间停止呼吸。</t>
  </si>
  <si>
    <t>他患有严重的 apnea（呼吸暂停），睡觉时需要带呼吸机。</t>
  </si>
  <si>
    <t>a 是没有，pnea 呼吸，中间断气叫 apnea。</t>
  </si>
  <si>
    <t>dyspnea</t>
  </si>
  <si>
    <t>dys-</t>
  </si>
  <si>
    <t>dys- (困难) + -pnea (呼吸) -&gt; 呼吸感到困难的症状 -&gt; 呼吸困难</t>
  </si>
  <si>
    <t>呼吸困难</t>
  </si>
  <si>
    <t>/dɪspˈniːə/</t>
  </si>
  <si>
    <t>The patient reported acute dyspnea after climbing stairs.</t>
  </si>
  <si>
    <t>病人在爬楼梯后报告有急性呼吸困难。</t>
  </si>
  <si>
    <t>剧烈运动后，他感到一阵 dyspnea（呼吸困难）。</t>
  </si>
  <si>
    <t>dys 是困难，pnea 是气，呼吸困难没力气。</t>
  </si>
  <si>
    <t>pneumatology</t>
  </si>
  <si>
    <t>pneumat</t>
  </si>
  <si>
    <t>pneumat (灵魂/气息) + -o- (连接词) + -logy (学科) -&gt; 研究灵魂或灵气的学科 -&gt; 灵魂学</t>
  </si>
  <si>
    <t>灵魂学，气体力学</t>
  </si>
  <si>
    <t>/ˌnjuːməˈtɒlədʒi/</t>
  </si>
  <si>
    <t>In ancient philosophy, pneumatology explored the nature of spirits.</t>
  </si>
  <si>
    <t>在古代哲学中，灵魂学探索了神灵的本质。</t>
  </si>
  <si>
    <t>这本关于 pneumatology（灵魂学）的书讨论了气与灵魂的关系。</t>
  </si>
  <si>
    <t>pneumat 灵魂，logy 是学，研究灵魂与气息。</t>
  </si>
  <si>
    <t>pneumothorax</t>
  </si>
  <si>
    <t>pneumo-</t>
  </si>
  <si>
    <t>thorax</t>
  </si>
  <si>
    <t>pneumo- (空气) + thorax (胸部) -&gt; 空气进入胸膜腔 -&gt; 气胸</t>
  </si>
  <si>
    <t>气胸</t>
  </si>
  <si>
    <t>/ˌnjuːməʊˈθɔːræks/</t>
  </si>
  <si>
    <t>A collapsed lung is medically referred to as a pneumothorax.</t>
  </si>
  <si>
    <t>肺塌陷在医学上被称为气胸。</t>
  </si>
  <si>
    <t>由于外伤，他患上了 pneumothorax（气胸）。</t>
  </si>
  <si>
    <t>pneumo 进气，thorax 是胸，胸里进气叫气胸。</t>
  </si>
  <si>
    <t>tachypnea</t>
  </si>
  <si>
    <t>tachy-</t>
  </si>
  <si>
    <t>tachy- (快速) + -pnea (呼吸) -&gt; 呼吸频率过快的状态 -&gt; 呼吸急促</t>
  </si>
  <si>
    <t>/ˌtækɪpˈniːə/</t>
  </si>
  <si>
    <t>Tachypnea is a common symptom of respiratory distress.</t>
  </si>
  <si>
    <t>呼吸急促是呼吸窘迫的常见症状。</t>
  </si>
  <si>
    <t>慢跑后产生的 tachypnea（呼吸急促）是正常的生理反应。</t>
  </si>
  <si>
    <t>tachy 是快，pnea 是气，呼吸急促没脾气。</t>
  </si>
  <si>
    <t>pneumatics</t>
  </si>
  <si>
    <t>pneumat (空气) + -ics (学科) -&gt; 研究气体及其力学特性的学科 -&gt; 气体力学</t>
  </si>
  <si>
    <t>气体力学，气动装置</t>
  </si>
  <si>
    <t>/njuːˈmætɪks/</t>
  </si>
  <si>
    <t>He is an expert in pneumatics and hydraulic systems.</t>
  </si>
  <si>
    <t>他是气体力学和液压系统方面的专家。</t>
  </si>
  <si>
    <t>这台机器的设计运用了 pneumatics（气体力学）原理。</t>
  </si>
  <si>
    <t>pneumat 空气，ics 为学，气体力学很重要。</t>
  </si>
  <si>
    <t>pneumonectomy</t>
  </si>
  <si>
    <t>pneumon (肺) + -ectomy (切除术) -&gt; 将肺部组织切除的手术 -&gt; 肺切除术</t>
  </si>
  <si>
    <t>肺切除术</t>
  </si>
  <si>
    <t>/ˌnjuːməˈnektəmi/</t>
  </si>
  <si>
    <t>The patient underwent a pneumonectomy to remove the tumor.</t>
  </si>
  <si>
    <t>为了移除肿瘤，病人接受了肺切除术。</t>
  </si>
  <si>
    <t>医生建议通过 pneumonectomy（肺切除术）治疗受损的肺叶。</t>
  </si>
  <si>
    <t>pneumon 是肺，ectomy 切，肺部切除是手术。</t>
  </si>
  <si>
    <t>orthopnea</t>
  </si>
  <si>
    <t>ortho-</t>
  </si>
  <si>
    <t>ortho- (直立) + -pnea (呼吸) -&gt; 只有直立坐着才能呼吸的状态 -&gt; 端坐呼吸</t>
  </si>
  <si>
    <t>端坐呼吸</t>
  </si>
  <si>
    <t>/ɔːˈθɒpniə/</t>
  </si>
  <si>
    <t>Patients with congestive heart failure often experience orthopnea.</t>
  </si>
  <si>
    <t>充血性心力衰竭患者常有端坐呼吸的症状。</t>
  </si>
  <si>
    <t>这种 orthopnea（端坐呼吸）让他晚上只能坐着睡觉。</t>
  </si>
  <si>
    <t>ortho 为直，pnea 为气，坐直呼吸不费力。</t>
  </si>
  <si>
    <t>plastic</t>
  </si>
  <si>
    <t>plast</t>
  </si>
  <si>
    <t>plast (塑造) + -ic (形容词后缀) -&gt; 可以被塑造的 -&gt; 可塑的/塑料</t>
  </si>
  <si>
    <t>塑料的；塑料</t>
  </si>
  <si>
    <t>/ˈplæstɪk/</t>
  </si>
  <si>
    <t>The toy is made of durable plastic.</t>
  </si>
  <si>
    <t>这个玩具是由耐用的塑料制成的。</t>
  </si>
  <si>
    <t>这种 plastic（塑料）杯子很容易被压 deform（变形），因为它具有可塑性。</t>
  </si>
  <si>
    <t>plast 能塑造，后加 ic 变塑料。</t>
  </si>
  <si>
    <t>plaster</t>
  </si>
  <si>
    <t>plast (塑造) + -er (名词后缀) -&gt; 用于塑造或覆盖的物质 -&gt; 石灰泥/膏药</t>
  </si>
  <si>
    <t>石膏；灰泥；膏药</t>
  </si>
  <si>
    <t>/ˈplɑːstə(r)/</t>
  </si>
  <si>
    <t>The doctor put a plaster cast on my broken arm.</t>
  </si>
  <si>
    <t>医生给我的断臂打了石膏固定。</t>
  </si>
  <si>
    <t>在受伤的 arm 上涂抹 plaster（膏药），并用石膏 fix（固定）。</t>
  </si>
  <si>
    <t>受伤之后打 plaster，石膏灰泥能成形。</t>
  </si>
  <si>
    <t>plasticity</t>
  </si>
  <si>
    <t>plast (塑造) + -ic (形容词后缀) + -ity (名词后缀) -&gt; 具备可塑造能力的性质 -&gt; 可塑性</t>
  </si>
  <si>
    <t>可塑性；适应性</t>
  </si>
  <si>
    <t>/plæˈstɪsəti/</t>
  </si>
  <si>
    <t>The brain has a high degree of plasticity.</t>
  </si>
  <si>
    <t>大脑具有高度的可塑性。</t>
  </si>
  <si>
    <t>Clay 有很好的 plasticity（可塑性），所以能变成各种 shape（形状）。</t>
  </si>
  <si>
    <t>plast 加 ity，可塑之性显神气。</t>
  </si>
  <si>
    <t>thermoplastic</t>
  </si>
  <si>
    <t>thermo-</t>
  </si>
  <si>
    <t>thermo- (热) + plast (塑造) + -ic (形容词后缀) -&gt; 受热后可以塑造的 -&gt; 热塑性的</t>
  </si>
  <si>
    <t>热塑性的；热塑性塑料</t>
  </si>
  <si>
    <t>/ˌθɜːməʊˈplæstɪk/</t>
  </si>
  <si>
    <t>Many consumer goods are made from thermoplastic materials.</t>
  </si>
  <si>
    <t>许多消费品是由热塑性材料制成的。</t>
  </si>
  <si>
    <t>这个 thermo-（热的）部件是 thermoplastic（热塑性的），遇热就会 soften（变软）。</t>
  </si>
  <si>
    <t>热力 thermo 加上 plast，热塑材料变化快。</t>
  </si>
  <si>
    <t>cytoplasm</t>
  </si>
  <si>
    <t>cyto-</t>
  </si>
  <si>
    <t>cyto- (细胞) + plasm (物质) -&gt; 细胞内部形成的物质 -&gt; 细胞质</t>
  </si>
  <si>
    <t>细胞质</t>
  </si>
  <si>
    <t>/ˈsaɪtəʊplæzəm/</t>
  </si>
  <si>
    <t>The cytoplasm contains many organelles.</t>
  </si>
  <si>
    <t>细胞质包含许多细胞器。</t>
  </si>
  <si>
    <t>在 cell（细胞）内部，cytoplasm（细胞质）包裹着所有的 organelle（细胞器）。</t>
  </si>
  <si>
    <t>cyto 细胞 plasm 质，生命源泉在此间。</t>
  </si>
  <si>
    <t>proto- (原始的) + plasm (物质) -&gt; 最初形成的生命物质 -&gt; 原生质</t>
  </si>
  <si>
    <t>Protoplasm is the living part of a cell.</t>
  </si>
  <si>
    <t>原生质是细胞的生命部分。</t>
  </si>
  <si>
    <t>Proto-（原始的）物质就是 protoplasm（原生质），是生命的 basic（基础）。</t>
  </si>
  <si>
    <t>proto 原始 plasm 质，原生物质命之始。</t>
  </si>
  <si>
    <t>rhinoplasty</t>
  </si>
  <si>
    <t>rhino-</t>
  </si>
  <si>
    <t>rhino- (鼻子) + plast (塑造/成形) + -y (名词后缀) -&gt; 塑造鼻子的手术 -&gt; 鼻整形术</t>
  </si>
  <si>
    <t>鼻整形术</t>
  </si>
  <si>
    <t>/ˈraɪnəʊplæsti/</t>
  </si>
  <si>
    <t>She decided to undergo rhinoplasty to change her profile.</t>
  </si>
  <si>
    <t>她决定接受鼻整形手术来改变侧颜。</t>
  </si>
  <si>
    <t>为了让 nose（鼻子）更美，她接受了 rhinoplasty（鼻整形术）进行 reshape（重塑）。</t>
  </si>
  <si>
    <t>rhino 鼻子 plast 术，整形美容变美路。</t>
  </si>
  <si>
    <t>plastid</t>
  </si>
  <si>
    <t>plast (成形物) + -id (小体/单位) -&gt; 细胞内成形的小颗粒 -&gt; 质体</t>
  </si>
  <si>
    <t>质体</t>
  </si>
  <si>
    <t>/ˈplæstɪd/</t>
  </si>
  <si>
    <t>Chloroplasts are a type of plastid found in plant cells.</t>
  </si>
  <si>
    <t>叶绿体是植物细胞中发现的一种质体。</t>
  </si>
  <si>
    <t>在植物 cell 中，plastid（质体）负责 store（储存）养分或进行光合作用。</t>
  </si>
  <si>
    <t>plast 成形 id 体，细胞之中藏秘密。</t>
  </si>
  <si>
    <t>neoplasm</t>
  </si>
  <si>
    <t>neo-</t>
  </si>
  <si>
    <t>neo- (新的) + plasm (形成物) -&gt; 新长出来的多余组织 -&gt; 赘生物/肿瘤</t>
  </si>
  <si>
    <t>赘生物；肿瘤</t>
  </si>
  <si>
    <t>/ˈniːəʊplæzəm/</t>
  </si>
  <si>
    <t>A biopsy confirmed that the neoplasm was benign.</t>
  </si>
  <si>
    <t>活检证实该肿瘤是良性的。</t>
  </si>
  <si>
    <t>体内的 neo-（新）形成的 neoplasm（赘生物）可能是 tumor（肿瘤），需要检查。</t>
  </si>
  <si>
    <t>neo 为新 plasm 成，新出肿瘤不速客。</t>
  </si>
  <si>
    <t>plasticize</t>
  </si>
  <si>
    <t>plast (塑造) + -ic (形容词后缀) + -ize (动词后缀) -&gt; 使具备可塑造的能力 -&gt; 使塑化</t>
  </si>
  <si>
    <t>使塑化；使增加塑性</t>
  </si>
  <si>
    <t>/ˈplæstɪsaɪz/</t>
  </si>
  <si>
    <t>Additives are used to plasticize the resin.</t>
  </si>
  <si>
    <t>添加剂被用来使树脂塑化。</t>
  </si>
  <si>
    <t>为了让 hard（硬）的材料变软，我们需要用 additive（添加剂）去 plasticize（使塑化）它。</t>
  </si>
  <si>
    <t>plast 塑造 ize 化，材料变软全靠它。</t>
  </si>
  <si>
    <t>applaud</t>
  </si>
  <si>
    <t>plaud</t>
  </si>
  <si>
    <t>ad- (向) + plaud (拍手) -&gt; 向某人拍手 -&gt; 喝彩</t>
  </si>
  <si>
    <t>鼓掌；喝彩</t>
  </si>
  <si>
    <t>/əˈplɔːd/</t>
  </si>
  <si>
    <t>The audience began to applaud loudly.</t>
  </si>
  <si>
    <t>观众开始大声鼓掌。</t>
  </si>
  <si>
    <t>他表演完后，所有人都在 applaud 他。</t>
  </si>
  <si>
    <t>ad一再来，plaud手拍拍，鼓掌喝彩快。</t>
  </si>
  <si>
    <t>applause</t>
  </si>
  <si>
    <t>plaus</t>
  </si>
  <si>
    <t>ad- (向) + plaus (拍手) + -e (名词后缀) -&gt; 拍手的动作 -&gt; 掌声</t>
  </si>
  <si>
    <t>鼓掌；掌声</t>
  </si>
  <si>
    <t>/əˈplɔːz/</t>
  </si>
  <si>
    <t>Her performance was greeted with loud applause.</t>
  </si>
  <si>
    <t>她的表演赢得了阵阵掌声。</t>
  </si>
  <si>
    <t>演出结束后，现场响起了持久的 applause。</t>
  </si>
  <si>
    <t>ad去鼓掌，plaus响当当，掌声满全场。</t>
  </si>
  <si>
    <t>plausible</t>
  </si>
  <si>
    <t>plaus (拍手) + -ible (可...的) -&gt; 值得拍手称赞的(解释) -&gt; 看似合理的</t>
  </si>
  <si>
    <t>看似合理的；可信的</t>
  </si>
  <si>
    <t>/ˈplɔːzəbl/</t>
  </si>
  <si>
    <t>She gave a plausible explanation for her absence.</t>
  </si>
  <si>
    <t>她为自己的缺席提供了一个看似合理的解释。</t>
  </si>
  <si>
    <t>你的理由很 plausible，我暂且相信你。</t>
  </si>
  <si>
    <t>plaus去拍手，ible能拥有，合理又可信。</t>
  </si>
  <si>
    <t>implausible</t>
  </si>
  <si>
    <t>in- (不) + plaus (拍手) + -ible (可...的) -&gt; 不值得拍手认可的 -&gt; 不太可信的</t>
  </si>
  <si>
    <t>难以置信的；不像真实的</t>
  </si>
  <si>
    <t>/ɪmˈplɔːzəbl/</t>
  </si>
  <si>
    <t>The whole plot of the movie is completely implausible.</t>
  </si>
  <si>
    <t>这部电影的整个情节完全不可信。</t>
  </si>
  <si>
    <t>这个故事太 implausible 了，简直是天方夜谭。</t>
  </si>
  <si>
    <t>im是不，plausible合理，连起不可信。</t>
  </si>
  <si>
    <t>explode</t>
  </si>
  <si>
    <t>plod</t>
  </si>
  <si>
    <t>ex- (向外) + plod (敲击) + -e (动词后缀) -&gt; 伴随巨响向外冲出 -&gt; 爆炸</t>
  </si>
  <si>
    <t>爆炸；爆发</t>
  </si>
  <si>
    <t>/ɪkˈspləʊd/</t>
  </si>
  <si>
    <t>The bomb could explode at any moment.</t>
  </si>
  <si>
    <t>炸弹随时可能爆炸。</t>
  </si>
  <si>
    <t>如果不小心，这些气罐会 explode 的。</t>
  </si>
  <si>
    <t>ex向外走，plod大声吼，爆炸四处流。</t>
  </si>
  <si>
    <t>explosion</t>
  </si>
  <si>
    <t>plos</t>
  </si>
  <si>
    <t>ex- (向外) + plos (拍击) + -ion (名词后缀) -&gt; 向外炸裂的行为 -&gt; 爆炸</t>
  </si>
  <si>
    <t>/ɪkˈspləʊʒn/</t>
  </si>
  <si>
    <t>There was a loud explosion in the factory.</t>
  </si>
  <si>
    <t>工厂里发生了一起巨大的爆炸。</t>
  </si>
  <si>
    <t>远处传来一声巨大的 explosion 巨响。</t>
  </si>
  <si>
    <t>ex出外边，plos拍震天，爆炸在瞬间。</t>
  </si>
  <si>
    <t>explosive</t>
  </si>
  <si>
    <t>ex- (向外) + plos (拍击) + -ive (形容词后缀) -&gt; 易向外炸裂的 -&gt; 爆炸性的</t>
  </si>
  <si>
    <t>爆炸性的；炸药</t>
  </si>
  <si>
    <t>/ɪkˈspləʊsɪv/</t>
  </si>
  <si>
    <t>The situation in the city remains explosive.</t>
  </si>
  <si>
    <t>该城市的局势依然处于一触即发的状态。</t>
  </si>
  <si>
    <t>这是一篇具有 explosive 影响力的报道。</t>
  </si>
  <si>
    <t>ex外，plos响，ive变性爆炸强。</t>
  </si>
  <si>
    <t>plausibility</t>
  </si>
  <si>
    <t>plaus (拍手) + -ible (可...的) + -ity (名词后缀) -&gt; 值得认可的性质 -&gt; 合理性</t>
  </si>
  <si>
    <t>合理性；可行性</t>
  </si>
  <si>
    <t>/ˌplɔːzəˈbɪləti/</t>
  </si>
  <si>
    <t>The plausibility of the plan is being questioned.</t>
  </si>
  <si>
    <t>该计划的合理性正受到质疑。</t>
  </si>
  <si>
    <t>我们需要评估一下这个方案的 plausibility。</t>
  </si>
  <si>
    <t>plaus拍，ible能，ity名，合理可行定。</t>
  </si>
  <si>
    <t>applaudable</t>
  </si>
  <si>
    <t>ad- (向) + plaud (拍手) + -able (值得...的) -&gt; 值得为之拍手的 -&gt; 值得称赞的</t>
  </si>
  <si>
    <t>/əˈplɔːdəbl/</t>
  </si>
  <si>
    <t>Your effort to help the poor is applaudable.</t>
  </si>
  <si>
    <t>你为帮助穷人所做的努力是值得称赞的。</t>
  </si>
  <si>
    <t>这种乐于助人的精神是非常 applaudable 的。</t>
  </si>
  <si>
    <t>ad去，plaud拍，able值得赞。</t>
  </si>
  <si>
    <t>implode</t>
  </si>
  <si>
    <t>in- (向内) + plod (敲击) + -e (动词后缀) -&gt; 向内炸裂 -&gt; 内爆</t>
  </si>
  <si>
    <t>/ɪmˈpləʊd/</t>
  </si>
  <si>
    <t>The building was designed to implode during demolition.</t>
  </si>
  <si>
    <t>这栋建筑在拆除时被设计为向内倒塌。</t>
  </si>
  <si>
    <t>老旧的显像管电视破碎时会 implode。</t>
  </si>
  <si>
    <t>im向内，plod响声，内爆破损。</t>
  </si>
  <si>
    <t>complete</t>
  </si>
  <si>
    <t>com- (加强) + plet (满) + -e (后缀) -&gt; 彻底填满了的 -&gt; 完成的/完成</t>
  </si>
  <si>
    <t>完成/完整的</t>
  </si>
  <si>
    <t>/kəmˈpliːt/</t>
  </si>
  <si>
    <t>He needs one more card to complete the set.</t>
  </si>
  <si>
    <t>他还需要一张牌才能凑齐这一套。</t>
  </si>
  <si>
    <t>当任务 com- (全部) 都 plet (满) 了，就是 complete (完成了)。</t>
  </si>
  <si>
    <t>全都填满，任务完成。</t>
  </si>
  <si>
    <t>plenty</t>
  </si>
  <si>
    <t>n./adj./adv.</t>
  </si>
  <si>
    <t>plen</t>
  </si>
  <si>
    <t>plen (满) + -ty (名词后缀) -&gt; 满的状态 -&gt; 丰富/大量</t>
  </si>
  <si>
    <t>充足/大量</t>
  </si>
  <si>
    <t>/ˈplenti/</t>
  </si>
  <si>
    <t>Don't hurry, we have plenty of time.</t>
  </si>
  <si>
    <t>别着急，我们有充足的时间。</t>
  </si>
  <si>
    <t>粮仓里 plen (满) 出来了，说明粮食很 plenty (充足)。</t>
  </si>
  <si>
    <t>满满当当，plenty 够用。</t>
  </si>
  <si>
    <t>supplement</t>
  </si>
  <si>
    <t>ple</t>
  </si>
  <si>
    <t>sup- (在下面/由下向上) + ple (填满) + -ment (后缀) -&gt; 从下面向上填满空缺 -&gt; 补充/增补</t>
  </si>
  <si>
    <t>补充</t>
  </si>
  <si>
    <t>/ˈsʌplɪmənt/</t>
  </si>
  <si>
    <t>He took vitamins to supplement his diet.</t>
  </si>
  <si>
    <t>他服用维生素来补充饮食营养。</t>
  </si>
  <si>
    <t>用 supplement (补充物) 去 ple (填满) 缺口。</t>
  </si>
  <si>
    <t>下面不满，补充填满。</t>
  </si>
  <si>
    <t>implement</t>
  </si>
  <si>
    <t>im- (进入/使) + ple (满) + -ment (后缀) -&gt; 使计划等进入充实状态 -&gt; 实施/工具</t>
  </si>
  <si>
    <t>实施/执行/工具</t>
  </si>
  <si>
    <t>/ˈɪmplɪment/</t>
  </si>
  <si>
    <t>The government promised to implement the new policy.</t>
  </si>
  <si>
    <t>政府承诺将实施这项新政策。</t>
  </si>
  <si>
    <t>有了好的 implement (工具)，就能更好地 ple (填满) 计划，即 implement (实施)。</t>
  </si>
  <si>
    <t>工具在手，实施不愁。</t>
  </si>
  <si>
    <t>replenish</t>
  </si>
  <si>
    <t>re- (再) + plen (满) + -ish (动词后缀) -&gt; 再次填满 -&gt; 补充/装满</t>
  </si>
  <si>
    <t>/rɪˈplenɪʃ/</t>
  </si>
  <si>
    <t>We need to replenish our food supplies.</t>
  </si>
  <si>
    <t>我们需要补充食物储备。</t>
  </si>
  <si>
    <t>re- (再次) 把杯子 plen (填满)，这个动作叫 replenish (补充)。</t>
  </si>
  <si>
    <t>再次填满，补充能源。</t>
  </si>
  <si>
    <t>deplete</t>
  </si>
  <si>
    <t>de- (去掉/相反) + plet (满) + -e (后缀) -&gt; 使不再满 -&gt; 耗尽/枯竭</t>
  </si>
  <si>
    <t>耗尽</t>
  </si>
  <si>
    <t>/dɪˈpliːt/</t>
  </si>
  <si>
    <t>Salmon populations have been severely depleted by overfishing.</t>
  </si>
  <si>
    <t>过度捕捞已导致三文鱼数量严重减少。</t>
  </si>
  <si>
    <t>de- (去掉) 了 plet (满) 的状态，说明资源被 deplete (耗尽) 了。</t>
  </si>
  <si>
    <t>去掉满载，变成耗尽。</t>
  </si>
  <si>
    <t>plentiful</t>
  </si>
  <si>
    <t>-ti-</t>
  </si>
  <si>
    <t>plen (满) + -ti- (连接符) + -ful (充满...的) -&gt; 充满了‘满’的状态 -&gt; 丰富的</t>
  </si>
  <si>
    <t>丰富的</t>
  </si>
  <si>
    <t>/ˈplentɪfl/</t>
  </si>
  <si>
    <t>Rainfall is plentiful in this region.</t>
  </si>
  <si>
    <t>该地区降雨充沛。</t>
  </si>
  <si>
    <t>这里的资源很 plentiful (丰富的)，多得要 plen (溢) 出来了。</t>
  </si>
  <si>
    <t>满上加满，非常丰富。</t>
  </si>
  <si>
    <t>complement</t>
  </si>
  <si>
    <t>com- (共同) + ple (满) + -ment (后缀) -&gt; 共同使其圆满 -&gt; 补足物/补充</t>
  </si>
  <si>
    <t>补充/补足</t>
  </si>
  <si>
    <t>/ˈkɒmplɪment/</t>
  </si>
  <si>
    <t>The red tie is a perfect complement to his suit.</t>
  </si>
  <si>
    <t>这条红领带与他的西装完美搭配。</t>
  </si>
  <si>
    <t>两者 com- (一起) 才能 ple (填满)，它们互为 complement (补充)。</t>
  </si>
  <si>
    <t>一起填满，相得益彰。</t>
  </si>
  <si>
    <t>accomplish</t>
  </si>
  <si>
    <t>pli</t>
  </si>
  <si>
    <t>ac- (去) + com- (完全) + pli/ple (满) + -sh (动词后缀) -&gt; 去彻底填满目标 -&gt; 完成/实现</t>
  </si>
  <si>
    <t>完成/达到</t>
  </si>
  <si>
    <t>/əˈkʌmplɪʃ/</t>
  </si>
  <si>
    <t>You can accomplish anything if you believe in yourself.</t>
  </si>
  <si>
    <t>只要你相信自己，你就能实现任何事情。</t>
  </si>
  <si>
    <t>经过努力，去 ac- (加强) 彻底 com- (全部) ple (填满) 愿望，就是 accomplish (实现)。</t>
  </si>
  <si>
    <t>彻底填满，大功告成。</t>
  </si>
  <si>
    <t>expletive</t>
  </si>
  <si>
    <t>ex- (出) + plet (满) + -ive (名词后缀) -&gt; 填满后多出来的词 -&gt; 感叹词/咒骂语</t>
  </si>
  <si>
    <t>感叹词/咒骂语</t>
  </si>
  <si>
    <t>/ɪkˈspliːtɪv/</t>
  </si>
  <si>
    <t>He let out a stream of expletives.</t>
  </si>
  <si>
    <t>他破口大骂。</t>
  </si>
  <si>
    <t>ex- (出来) 的 plet (多余的话)，通常是 expletive (感叹词)。</t>
  </si>
  <si>
    <t>满而溢出，便是感叹。</t>
  </si>
  <si>
    <t>picture</t>
  </si>
  <si>
    <t>pict</t>
  </si>
  <si>
    <t>pict(画) + -ure(名词/动词后缀) -&gt; 画出的产物 -&gt; 图画</t>
  </si>
  <si>
    <t>照片，图画</t>
  </si>
  <si>
    <t>/ˈpɪktʃə(r)/</t>
  </si>
  <si>
    <t>The walls are covered with pictures.</t>
  </si>
  <si>
    <t>墙上挂满了画。</t>
  </si>
  <si>
    <t>这张 picture（画）里的景色很美。</t>
  </si>
  <si>
    <t>pict是画，ure是名，picture就是一张画。</t>
  </si>
  <si>
    <t>depict</t>
  </si>
  <si>
    <t>de-(加强) + pict(画) -&gt; 用画笔详细画出来 -&gt; 描绘</t>
  </si>
  <si>
    <t>描绘，描写</t>
  </si>
  <si>
    <t>/dɪˈpɪkt/</t>
  </si>
  <si>
    <t>The novel depicts French society in the 1930s.</t>
  </si>
  <si>
    <t>这部小说描写了20世纪30年代的法国社会。</t>
  </si>
  <si>
    <t>用文字 depict（描绘）出当时的场景。</t>
  </si>
  <si>
    <t>de来加强，pict是画，描绘depict真形象。</t>
  </si>
  <si>
    <t>depiction</t>
  </si>
  <si>
    <t>de-(加强) + pict(画) + -ion(名词后缀) -&gt; 描绘的行为或结果 -&gt; 描写</t>
  </si>
  <si>
    <t>描写，叙述</t>
  </si>
  <si>
    <t>/dɪˈpɪkʃn/</t>
  </si>
  <si>
    <t>The book's depiction of town life is very realistic.</t>
  </si>
  <si>
    <t>这本书对城市生活的描写非常真实。</t>
  </si>
  <si>
    <t>这段文字是对大海的 depiction（描写）。</t>
  </si>
  <si>
    <t>depict加ion，名词描写变了样。</t>
  </si>
  <si>
    <t>picturesque</t>
  </si>
  <si>
    <t>-ur-</t>
  </si>
  <si>
    <t>pict(画) + -ur(连字符) + -esque(形容词后缀，像...风格的) -&gt; 像画一样的 -&gt; 风景如画的</t>
  </si>
  <si>
    <t>美丽的，如画的</t>
  </si>
  <si>
    <t>/ˌpɪktʃəˈresk/</t>
  </si>
  <si>
    <t>We visited a picturesque village in the mountains.</t>
  </si>
  <si>
    <t>我们参观了一个山里的如画村庄。</t>
  </si>
  <si>
    <t>这个小镇非常 picturesque（如画的），适合拍照。</t>
  </si>
  <si>
    <t>pict加esque，美得简直 picturesque。</t>
  </si>
  <si>
    <t>pictorial</t>
  </si>
  <si>
    <t>-ori-</t>
  </si>
  <si>
    <t>pict(画) + -ori(连字符) + -al(形容词后缀) -&gt; 关于画的 -&gt; 绘画的，有插图的</t>
  </si>
  <si>
    <t>图解的，画报</t>
  </si>
  <si>
    <t>/pɪkˈtɔːriəl/</t>
  </si>
  <si>
    <t>The book provides a pictorial history of the war.</t>
  </si>
  <si>
    <t>这本书提供了那场战争的画史。</t>
  </si>
  <si>
    <t>这是一本 pictorial（带插图的）百科全书。</t>
  </si>
  <si>
    <t>pict加orial，图解画报看得妙。</t>
  </si>
  <si>
    <t>pictogram</t>
  </si>
  <si>
    <t>pict(画) + -o-(连接元音) + -gram(文字/书写) -&gt; 用画出来的文字 -&gt; 象形图</t>
  </si>
  <si>
    <t>象形图</t>
  </si>
  <si>
    <t>/ˈpɪktəɡræm/</t>
  </si>
  <si>
    <t>The Olympic pictograms were first introduced in 1964.</t>
  </si>
  <si>
    <t>奥运会象形图最早于1964年引入。</t>
  </si>
  <si>
    <t>洗手间的标志就是一个 pictogram（象形图）。</t>
  </si>
  <si>
    <t>pict加gram，象形文字画中传。</t>
  </si>
  <si>
    <t>pictograph</t>
  </si>
  <si>
    <t>pict(画) + -o-(连接元音) + -graph(写/画) -&gt; 象形符号 -&gt; 象形文字</t>
  </si>
  <si>
    <t>象形文字，统计图表</t>
  </si>
  <si>
    <t>/ˈpɪktəɡrɑːf/</t>
  </si>
  <si>
    <t>Ancient people used pictographs to communicate.</t>
  </si>
  <si>
    <t>古代人使用象形文字交流。</t>
  </si>
  <si>
    <t>这些岩画其实是早期的 pictograph（象形文字）。</t>
  </si>
  <si>
    <t>graph也是画，pictograph还是画。</t>
  </si>
  <si>
    <t>depictive</t>
  </si>
  <si>
    <t>de-(加强) + pict(画) + -ive(形容词后缀) -&gt; 有描绘能力的 -&gt; 描写的</t>
  </si>
  <si>
    <t>描写的，说明的</t>
  </si>
  <si>
    <t>/dɪˈpɪktɪv/</t>
  </si>
  <si>
    <t>The artist's style is highly depictive of rural life.</t>
  </si>
  <si>
    <t>这位艺术家的风格极具对农村生活的描绘力。</t>
  </si>
  <si>
    <t>这类 depictive（描写的）文字让读者身临其境。</t>
  </si>
  <si>
    <t>depict加ive，描写特征很积极。</t>
  </si>
  <si>
    <t>please</t>
  </si>
  <si>
    <t>v./int.</t>
  </si>
  <si>
    <t>pleas</t>
  </si>
  <si>
    <t>pleas (取悦) -&gt; 使人感到愉快 -&gt; 请/取悦</t>
  </si>
  <si>
    <t>请；使愉快</t>
  </si>
  <si>
    <t>/pliːz/</t>
  </si>
  <si>
    <t>The new toy will surely please the child.</t>
  </si>
  <si>
    <t>这件新玩具肯定会使孩子高兴。</t>
  </si>
  <si>
    <t>请 please 给我一点时间去取悦你。</t>
  </si>
  <si>
    <t>请你 please，来把人取悦。</t>
  </si>
  <si>
    <t>pleasant</t>
  </si>
  <si>
    <t>pleas (取悦) + -ant (形容词后缀) -&gt; 能够取悦人的 -&gt; 令人愉快的</t>
  </si>
  <si>
    <t>令人愉快的；舒适的</t>
  </si>
  <si>
    <t>/ˈpleznt/</t>
  </si>
  <si>
    <t>We had a pleasant conversation over coffee.</t>
  </si>
  <si>
    <t>我们喝咖啡时进行了一次愉快的交谈。</t>
  </si>
  <si>
    <t>在 pleasant 的天气里，心情总是愉快的。</t>
  </si>
  <si>
    <t>蚂蚁 ant 很愉快，pleasant 真可爱。</t>
  </si>
  <si>
    <t>pleasure</t>
  </si>
  <si>
    <t>pleas (取悦) + -ure (名词后缀) -&gt; 取悦的状态或结果 -&gt; 快乐/乐趣</t>
  </si>
  <si>
    <t>快乐；乐趣</t>
  </si>
  <si>
    <t>/ˈpleʒə(r)/</t>
  </si>
  <si>
    <t>It is a pleasure to meet you.</t>
  </si>
  <si>
    <t>见到你很高兴。</t>
  </si>
  <si>
    <t>阅读是我的最大 pleasure，它带给我无尽的乐趣。</t>
  </si>
  <si>
    <t>有了 pleasure，全是快乐。</t>
  </si>
  <si>
    <t>placid</t>
  </si>
  <si>
    <t>plac</t>
  </si>
  <si>
    <t>plac (平静) + -id (形容词后缀) -&gt; 处于平静状态的 -&gt; 平静的/温和的</t>
  </si>
  <si>
    <t>平静的</t>
  </si>
  <si>
    <t>/ˈplæsɪd/</t>
  </si>
  <si>
    <t>The lake was placid and still under the moonlight.</t>
  </si>
  <si>
    <t>月光下的湖泊平静而寂静。</t>
  </si>
  <si>
    <t>那个人性格很 placid，总是显得那么平静。</t>
  </si>
  <si>
    <t>plac 平静加 id，湖水 placid 真不起波。</t>
  </si>
  <si>
    <t>placate</t>
  </si>
  <si>
    <t>plac (平静) + -ate (动词后缀) -&gt; 使某人平静下来 -&gt; 安抚/平息</t>
  </si>
  <si>
    <t>安抚</t>
  </si>
  <si>
    <t>/pləˈkeɪt/</t>
  </si>
  <si>
    <t>The government tried to placate the angry protesters.</t>
  </si>
  <si>
    <t>政府试图平息愤怒的抗议者。</t>
  </si>
  <si>
    <t>老板生气了，我们需要做点什么来 placate 他的情绪。</t>
  </si>
  <si>
    <t>想要 placate，先让他平静。</t>
  </si>
  <si>
    <t>complacent</t>
  </si>
  <si>
    <t>com- (加强) + plac (取悦) + -ent (形容词后缀) -&gt; 彻底取悦自己的 -&gt; 自满的</t>
  </si>
  <si>
    <t>自满的</t>
  </si>
  <si>
    <t>/kəmˈpleɪsnt/</t>
  </si>
  <si>
    <t>We cannot afford to be complacent about our achievements.</t>
  </si>
  <si>
    <t>我们不能对自己的成就感到自满。</t>
  </si>
  <si>
    <t>虽然赢了比赛，但千万不要太 complacent。</t>
  </si>
  <si>
    <t>全 com 取悦 plac，就是自满 complacent。</t>
  </si>
  <si>
    <t>implacable</t>
  </si>
  <si>
    <t>im- (不) + plac (平静) + -able (可...的) -&gt; 无法使其平静下来的 -&gt; 难平息的/执拗的</t>
  </si>
  <si>
    <t>/ɪmˈplækəbl/</t>
  </si>
  <si>
    <t>He was an implacable enemy of the regime.</t>
  </si>
  <si>
    <t>他是该政权死不改悔的敌人。</t>
  </si>
  <si>
    <t>两个部落之间有着 implacable 的仇恨，无法平息。</t>
  </si>
  <si>
    <t>im 不可，plac 平静，无法平息是 implacable。</t>
  </si>
  <si>
    <t>placebo</t>
  </si>
  <si>
    <t>plac (取悦) + -ebo (拉丁语将来时) -&gt; 我将使你感到满意 -&gt; 安慰剂</t>
  </si>
  <si>
    <t>/pləˈsiːbəʊ/</t>
  </si>
  <si>
    <t>The patient was given a placebo instead of a real drug.</t>
  </si>
  <si>
    <t>病人服用的是安慰剂而不是真药。</t>
  </si>
  <si>
    <t>那个药片其实只是 placebo，全靠心理暗示起作用。</t>
  </si>
  <si>
    <t>placebo 安慰剂，取悦病人没问题。</t>
  </si>
  <si>
    <t>complacency</t>
  </si>
  <si>
    <t>com- (加强) + plac (取悦) + -ency (名词后缀) -&gt; 过分取悦自己的状态 -&gt; 自满/得意</t>
  </si>
  <si>
    <t>/kəmˈpleɪsnsi/</t>
  </si>
  <si>
    <t>There is no room for complacency in this industry.</t>
  </si>
  <si>
    <t>这个行业容不得半点自满。</t>
  </si>
  <si>
    <t>由于一时的 complacency，他犯了一个低级错误。</t>
  </si>
  <si>
    <t>加强 com 取悦 plac，自满得意 ency。</t>
  </si>
  <si>
    <t>displease</t>
  </si>
  <si>
    <t>dis- (不) + pleas (取悦) -&gt; 不去取悦 -&gt; 使生气/使不快</t>
  </si>
  <si>
    <t>/dɪsˈpliːz/</t>
  </si>
  <si>
    <t>I hope my decision does not displease you.</t>
  </si>
  <si>
    <t>我希望我的决定不会让你不快。</t>
  </si>
  <si>
    <t>他的行为深深地 displease 了他的父母。</t>
  </si>
  <si>
    <t>dis 为相反，取悦变不快。</t>
  </si>
  <si>
    <t>plan</t>
  </si>
  <si>
    <t>plan (平坦/平面图) -&gt; 在平面纸张上绘制出的方案 -&gt; 计划</t>
  </si>
  <si>
    <t>计划，打算</t>
  </si>
  <si>
    <t>/plæn/</t>
  </si>
  <si>
    <t>We need a backup plan for the trip.</t>
  </si>
  <si>
    <t>我们需要为这次旅行准备一个备用计划。</t>
  </si>
  <si>
    <t>他在纸上画了一个 plan，准备把 plan 变成现实。</t>
  </si>
  <si>
    <t>plan 是计划，平地起高塔。</t>
  </si>
  <si>
    <t>plane</t>
  </si>
  <si>
    <t>plane (平坦) -&gt; 一个平展的表面或机翼 -&gt; 平面/飞机</t>
  </si>
  <si>
    <t>飞机，平面</t>
  </si>
  <si>
    <t>/pleɪn/</t>
  </si>
  <si>
    <t>The pilot landed the plane safely.</t>
  </si>
  <si>
    <t>飞行员将飞机安全着陆。</t>
  </si>
  <si>
    <t>这架 plane 的机翼是一个完美的 plane。</t>
  </si>
  <si>
    <t>plane 是飞机，空中走平地。</t>
  </si>
  <si>
    <t>plain</t>
  </si>
  <si>
    <t>plain (平坦) -&gt; 视觉上平坦无障碍的 -&gt; 简单的/平原</t>
  </si>
  <si>
    <t>平原，简单的，清楚的</t>
  </si>
  <si>
    <t>The facts are plain to see.</t>
  </si>
  <si>
    <t>事实显而易见。</t>
  </si>
  <si>
    <t>在辽阔的 plain 上，他穿着一件 plain 的衬衫。</t>
  </si>
  <si>
    <t>plain 是平原，简单又显眼。</t>
  </si>
  <si>
    <t>explain</t>
  </si>
  <si>
    <t>ex- (出) + plain (平坦/清晰) -&gt; 把复杂的事摊平让人看清 -&gt; 解释</t>
  </si>
  <si>
    <t>解释，说明</t>
  </si>
  <si>
    <t>/ɪkˈspleɪn/</t>
  </si>
  <si>
    <t>Can you explain how this machine works?</t>
  </si>
  <si>
    <t>你能解释一下这台机器是如何工作的吗？</t>
  </si>
  <si>
    <t>请你 explain 清楚，别让真相被 explain 没了。</t>
  </si>
  <si>
    <t>explain 解释，摊平所有事。</t>
  </si>
  <si>
    <t>explanation</t>
  </si>
  <si>
    <t>ex- (出) + plan (平坦) + -ation (名词后缀) -&gt; 解释出的结论 -&gt; 解释</t>
  </si>
  <si>
    <t>/ˌekspləˈneɪʃn/</t>
  </si>
  <si>
    <t>I hope you have a good explanation for this.</t>
  </si>
  <si>
    <t>我希望你对此有一个合理的解释。</t>
  </si>
  <si>
    <t>你的 explanation 听起来就像一个完美的 plan。</t>
  </si>
  <si>
    <t>explanation 解释，名词要牢记。</t>
  </si>
  <si>
    <t>platform</t>
  </si>
  <si>
    <t>plat</t>
  </si>
  <si>
    <t>plat (平坦) + form (形状) -&gt; 呈现平坦形状的台面 -&gt; 平台</t>
  </si>
  <si>
    <t>平台，月台</t>
  </si>
  <si>
    <t>/ˈplætfɔːrm/</t>
  </si>
  <si>
    <t>The train is standing at platform 3.</t>
  </si>
  <si>
    <t>火车停在3号站台。</t>
  </si>
  <si>
    <t>大家在 platform 上等车，站台非常有 platform 样。</t>
  </si>
  <si>
    <t>platform 站台，平坦形状开。</t>
  </si>
  <si>
    <t>airplane</t>
  </si>
  <si>
    <t>air- (空气) + plane (平面/翼面) -&gt; 在空中靠平整机翼飞行的机器 -&gt; 飞机</t>
  </si>
  <si>
    <t>飞机</t>
  </si>
  <si>
    <t>/ˈerpleɪn/</t>
  </si>
  <si>
    <t>The airplane took off on time.</t>
  </si>
  <si>
    <t>飞机准时起飞。</t>
  </si>
  <si>
    <t>这架 airplane 的机头是尖的，翼面是 plane 的。</t>
  </si>
  <si>
    <t>airplane 飞机，空中展平翼。</t>
  </si>
  <si>
    <t>plateau</t>
  </si>
  <si>
    <t>plat (平坦) + -eau (法语小后缀) -&gt; 高处平坦的小块土地 -&gt; 高原</t>
  </si>
  <si>
    <t>高原，停滞期</t>
  </si>
  <si>
    <t>/plæˈtoʊ/</t>
  </si>
  <si>
    <t>The company's sales have reached a plateau.</t>
  </si>
  <si>
    <t>公司的销售额已经进入了停滞期。</t>
  </si>
  <si>
    <t>爬到山顶看到一个 plateau，真是个平坦的 plateau。</t>
  </si>
  <si>
    <t>plateau 高原，高处见平原。</t>
  </si>
  <si>
    <t>plainly</t>
  </si>
  <si>
    <t>plain (平坦/清晰) + -ly (副词后缀) -&gt; 清晰地表现出来 -&gt; 清楚地</t>
  </si>
  <si>
    <t>清晰地，坦率地</t>
  </si>
  <si>
    <t>/ˈpleɪnli/</t>
  </si>
  <si>
    <t>I told him plainly that I couldn't help.</t>
  </si>
  <si>
    <t>我直截了当地告诉他我帮不上忙。</t>
  </si>
  <si>
    <t>他 plainly 地表示，他不喜欢这个 plan。</t>
  </si>
  <si>
    <t>plainly 清楚，说话不迷糊。</t>
  </si>
  <si>
    <t>platitude</t>
  </si>
  <si>
    <t>plat (平坦/乏味) + -itude (状态) -&gt; 像平地一样没有起伏的话 -&gt; 陈词滥调</t>
  </si>
  <si>
    <t>陈词滥调</t>
  </si>
  <si>
    <t>/ˈplætɪtuːd/</t>
  </si>
  <si>
    <t>His speech was full of boring platitudes.</t>
  </si>
  <si>
    <t>他的演讲充满了无聊的陈词滥调。</t>
  </si>
  <si>
    <t>他总是说些没有意义的 platitude，平淡得像 plat 一样。</t>
  </si>
  <si>
    <t>platitude 老话，平淡没新意。</t>
  </si>
  <si>
    <t>telephone</t>
  </si>
  <si>
    <t>tele-</t>
  </si>
  <si>
    <t>phone</t>
  </si>
  <si>
    <t>tele- (远) + phone (声音) -&gt; 传输到远方的声音 -&gt; 电话</t>
  </si>
  <si>
    <t>电话</t>
  </si>
  <si>
    <t>/ˈtelɪfəʊn/</t>
  </si>
  <si>
    <t>I need to make a telephone call.</t>
  </si>
  <si>
    <t>我需要打个电话。</t>
  </si>
  <si>
    <t>通过 tele- 远程传输 phone 声音就是“电话”。</t>
  </si>
  <si>
    <t>tele 远，phone 声音，电话传声远千里。</t>
  </si>
  <si>
    <t>microphone</t>
  </si>
  <si>
    <t>micro-</t>
  </si>
  <si>
    <t>micro- (微小) + phone (声音) -&gt; 捕捉微小声音的设备 -&gt; 麦克风</t>
  </si>
  <si>
    <t>麦克风，话筒</t>
  </si>
  <si>
    <t>/ˈmaɪkrəfəʊn/</t>
  </si>
  <si>
    <t>The singer picked up the microphone.</t>
  </si>
  <si>
    <t>歌手拿起麦克风。</t>
  </si>
  <si>
    <t>用 micro 捕捉细小的 phone 声音，这就是“话筒”。</t>
  </si>
  <si>
    <t>micro 小，phone 声响，扩音话筒在手上。</t>
  </si>
  <si>
    <t>symphony</t>
  </si>
  <si>
    <t>sym-</t>
  </si>
  <si>
    <t>sym- (共同) + phon (声音) + -y (名词后缀) -&gt; 声音共同鸣响 -&gt; 交响乐</t>
  </si>
  <si>
    <t>交响乐</t>
  </si>
  <si>
    <t>/ˈsɪmfəni/</t>
  </si>
  <si>
    <t>Beethoven composed nine symphonies.</t>
  </si>
  <si>
    <t>贝多芬创作了九部交响曲。</t>
  </si>
  <si>
    <t>各种乐器的 phon 声音 sym 集合在一起，就是“交响乐”。</t>
  </si>
  <si>
    <t>sym 共同，phon 鸣响，交响乐章真雄壮。</t>
  </si>
  <si>
    <t>phonics</t>
  </si>
  <si>
    <t>phon (声音) + -ics (学科/学问) -&gt; 研究发音的学问 -&gt; 自然拼读法</t>
  </si>
  <si>
    <t>发音法，拼读法</t>
  </si>
  <si>
    <t>/ˈfɒnɪks/</t>
  </si>
  <si>
    <t>The children are learning phonics at school.</t>
  </si>
  <si>
    <t>孩子们在学校学习自然拼读法。</t>
  </si>
  <si>
    <t>学习 phon 声音的 ics 规律，这就是“发音法”。</t>
  </si>
  <si>
    <t>phon 是声，ics 学问，发音方法要入门。</t>
  </si>
  <si>
    <t>megaphone</t>
  </si>
  <si>
    <t>mega-</t>
  </si>
  <si>
    <t>mega- (大) + phone (声音) -&gt; 使声音变大的工具 -&gt; 扩音器</t>
  </si>
  <si>
    <t>扩音器</t>
  </si>
  <si>
    <t>/ˈmeɡəfəʊn/</t>
  </si>
  <si>
    <t>The principal used a megaphone to speak to the students.</t>
  </si>
  <si>
    <t>校长用扩音器对学生们讲话。</t>
  </si>
  <si>
    <t>让 phone 声音变得 mega 巨大，需要用“扩音器”。</t>
  </si>
  <si>
    <t>mega 大，phone 声音，扩音喇叭震人心。</t>
  </si>
  <si>
    <t>saxophone</t>
  </si>
  <si>
    <t>sax-</t>
  </si>
  <si>
    <t>sax (人名 Sax) + phone (声音) -&gt; 由萨克斯发明的声音机器 -&gt; 萨克斯</t>
  </si>
  <si>
    <t>萨克斯管</t>
  </si>
  <si>
    <t>/ˈsæksəfəʊn/</t>
  </si>
  <si>
    <t>He plays the saxophone in a jazz band.</t>
  </si>
  <si>
    <t>他在爵士乐队吹萨克斯。</t>
  </si>
  <si>
    <t>发明人 Sax 制造出的独特 phone 声音乐器是“萨克斯”。</t>
  </si>
  <si>
    <t>sax 人名，phone 声音，萨克斯管爵士魂。</t>
  </si>
  <si>
    <t>cacophony</t>
  </si>
  <si>
    <t>caco-</t>
  </si>
  <si>
    <t>caco- (坏的) + phon (声音) + -y (名词后缀) -&gt; 坏的声音 -&gt; 刺耳的杂音</t>
  </si>
  <si>
    <t>杂音，不和谐的声音</t>
  </si>
  <si>
    <t>/kəˈkɒfəni/</t>
  </si>
  <si>
    <t>The market was a cacophony of shouting and honking.</t>
  </si>
  <si>
    <t>市场里充斥着叫卖声和喇叭声，嘈杂刺耳。</t>
  </si>
  <si>
    <t>caco 糟糕的 phon 声音混在一起，形成了“杂音”。</t>
  </si>
  <si>
    <t>caco 坏，phon 刺耳，杂音阵阵真难舍。</t>
  </si>
  <si>
    <t>euphony</t>
  </si>
  <si>
    <t>eu-</t>
  </si>
  <si>
    <t>eu- (好/优美) + phon (声音) + -y (名词后缀) -&gt; 好的声音 -&gt; 悦耳的声音</t>
  </si>
  <si>
    <t>悦耳，和谐的声音</t>
  </si>
  <si>
    <t>/ˈjuːfəni/</t>
  </si>
  <si>
    <t>The poet used euphony to create a beautiful effect.</t>
  </si>
  <si>
    <t>诗人使用悦耳的音律来创造优美的效果。</t>
  </si>
  <si>
    <t>eu 优美的 phon 声音，听起来就是“悦耳”。</t>
  </si>
  <si>
    <t>eu 优美，phon 好听，悦耳动听入心灵。</t>
  </si>
  <si>
    <t>phonetic</t>
  </si>
  <si>
    <t>phon (声音) + -etic (形容词后缀) -&gt; 关于声音的 -&gt; 语音的</t>
  </si>
  <si>
    <t>语音的，音标的</t>
  </si>
  <si>
    <t>/fəˈnetɪk/</t>
  </si>
  <si>
    <t>We should use phonetic symbols to learn English.</t>
  </si>
  <si>
    <t>我们应该使用音标来学习英语。</t>
  </si>
  <si>
    <t>关于 phon 声音的 etic 形容词，就是“语音的”。</t>
  </si>
  <si>
    <t>phon 声音，etic 词缀，语音符号排成对。</t>
  </si>
  <si>
    <t>homophone</t>
  </si>
  <si>
    <t>homo-</t>
  </si>
  <si>
    <t>homo- (相同) + phone (声音) -&gt; 声音相同但含义不同的词 -&gt; 同音异义词</t>
  </si>
  <si>
    <t>同音词</t>
  </si>
  <si>
    <t>/ˈhɒməfəʊn/</t>
  </si>
  <si>
    <t>'Sea' and 'see' are homophones.</t>
  </si>
  <si>
    <t>“sea”和“see”是同音异义词。</t>
  </si>
  <si>
    <t>两个词有着 homo 相同的 phone 读音，它们是“同音词”。</t>
  </si>
  <si>
    <t>homo 相同，phone 读音，同音异义细区分。</t>
  </si>
  <si>
    <t>headphone</t>
  </si>
  <si>
    <t>head (头) + phone (声音) -&gt; 戴在头上的声音接收器 -&gt; 耳机</t>
  </si>
  <si>
    <t>耳机</t>
  </si>
  <si>
    <t>/ˈhedfəʊn/</t>
  </si>
  <si>
    <t>He is wearing headphones to listen to music.</t>
  </si>
  <si>
    <t>他正戴着耳机听音乐。</t>
  </si>
  <si>
    <t>戴在 head 上的 phon 声音设备就是“耳机”。</t>
  </si>
  <si>
    <t>head 头上，phone 声音，耳机听歌最舒心。</t>
  </si>
  <si>
    <t>photograph</t>
  </si>
  <si>
    <t>photo</t>
  </si>
  <si>
    <t>photo (光) + graph (写/画) -&gt; 用光画出来的图象 -&gt; 照片</t>
  </si>
  <si>
    <t>照片</t>
  </si>
  <si>
    <t>/ˈfəʊtəɡrɑːf/</t>
  </si>
  <si>
    <t>She took a photograph of the sunset.</t>
  </si>
  <si>
    <t>她拍了一张日落的照片。</t>
  </si>
  <si>
    <t>这张 photograph 记录了全家人欢笑的瞬间。</t>
  </si>
  <si>
    <t>photo是光，graph是画，光画出来是照片。</t>
  </si>
  <si>
    <t>photography</t>
  </si>
  <si>
    <t>photo (光) + graph (写) + -y (行为/技术) -&gt; 用光进行创作的技术 -&gt; 摄影术</t>
  </si>
  <si>
    <t>摄影，摄影术</t>
  </si>
  <si>
    <t>/fəˈtɒɡrəfi/</t>
  </si>
  <si>
    <t>Her hobby is landscape photography.</t>
  </si>
  <si>
    <t>她的爱好是风景摄影。</t>
  </si>
  <si>
    <t>学习 photography 需要对光影有敏锐的观察力。</t>
  </si>
  <si>
    <t>光影的技术，photography就是摄影术。</t>
  </si>
  <si>
    <t>photographer</t>
  </si>
  <si>
    <t>photo (光) + graph (写) + -er (人) -&gt; 用光“作画”的人 -&gt; 摄影师</t>
  </si>
  <si>
    <t>摄影师</t>
  </si>
  <si>
    <t>/fəˈtɒɡrəfə(r)/</t>
  </si>
  <si>
    <t>The professional photographer adjusted the lighting.</t>
  </si>
  <si>
    <t>专业摄影师调整了灯光。</t>
  </si>
  <si>
    <t>这位 photographer 捕捉到了森林中最美的光线。</t>
  </si>
  <si>
    <t>拍照的人叫er，photographer是摄影师。</t>
  </si>
  <si>
    <t>photosynthesis</t>
  </si>
  <si>
    <t>syn-</t>
  </si>
  <si>
    <t>photo (光) + syn- (一起) + thesis (放置) -&gt; 把阳光和养分放在一起作用 -&gt; 光合作用</t>
  </si>
  <si>
    <t>光合作用</t>
  </si>
  <si>
    <t>/ˌfəʊtəʊˈsɪnθəsɪs/</t>
  </si>
  <si>
    <t>Plants produce food through photosynthesis.</t>
  </si>
  <si>
    <t>植物通过光合作用制造食物。</t>
  </si>
  <si>
    <t>绿色植物利用 photosynthesis 将光能转化为化学能。</t>
  </si>
  <si>
    <t>光照合在一起，就是光合作用 photosynthesis。</t>
  </si>
  <si>
    <t>photocopy</t>
  </si>
  <si>
    <t>copy</t>
  </si>
  <si>
    <t>photo (光) + copy (副本) -&gt; 利用光感技术制作副本 -&gt; 复印</t>
  </si>
  <si>
    <t>复印件，复印</t>
  </si>
  <si>
    <t>/ˈfəʊtəʊkɒpi/</t>
  </si>
  <si>
    <t>Could you make a photocopy of this document?</t>
  </si>
  <si>
    <t>你能把这份文件复印一下吗？</t>
  </si>
  <si>
    <t>我需要去 photocopy 几份合同给客户。</t>
  </si>
  <si>
    <t>光感复制，就是复印 photocopy。</t>
  </si>
  <si>
    <t>photocopier</t>
  </si>
  <si>
    <t>photo (光) + copy (复制) + -er (物) -&gt; 进行光学复制的机器 -&gt; 复印机</t>
  </si>
  <si>
    <t>复印机</t>
  </si>
  <si>
    <t>/ˈfəʊtəʊkɒpiə(r)/</t>
  </si>
  <si>
    <t>The photocopier in the office is broken.</t>
  </si>
  <si>
    <t>办公室里的复印机坏了。</t>
  </si>
  <si>
    <t>办公室里那台 photocopier 正在不停地吐纸。</t>
  </si>
  <si>
    <t>能复印的机器，就是 photocopier。</t>
  </si>
  <si>
    <t>photon</t>
  </si>
  <si>
    <t>photo (光) + -on (物理学粒子) -&gt; 光的最小微粒 -&gt; 光子</t>
  </si>
  <si>
    <t>光子</t>
  </si>
  <si>
    <t>/ˈfəʊtɒn/</t>
  </si>
  <si>
    <t>A photon has no mass but carries energy.</t>
  </si>
  <si>
    <t>光子没有质量但携带能量。</t>
  </si>
  <si>
    <t>量子力学研究中，photon 是非常重要的概念。</t>
  </si>
  <si>
    <t>光的一粒子，物理叫它 photon。</t>
  </si>
  <si>
    <t>photoelectric</t>
  </si>
  <si>
    <t>electric</t>
  </si>
  <si>
    <t>photo (光) + electric (电的) -&gt; 光与电转化的 -&gt; 光电的</t>
  </si>
  <si>
    <t>光电的</t>
  </si>
  <si>
    <t>/ˌfəʊtəʊɪˈlektrɪk/</t>
  </si>
  <si>
    <t>The door opens automatically due to a photoelectric sensor.</t>
  </si>
  <si>
    <t>由于光电传感器的作用，门会自动打开。</t>
  </si>
  <si>
    <t>太阳能电池板利用了 photoelectric 效应。</t>
  </si>
  <si>
    <t>光与电结合，就是 photoelectric。</t>
  </si>
  <si>
    <t>photogenic</t>
  </si>
  <si>
    <t>photo (光) + gen (产生/适应) + -ic (的) -&gt; 在光线下产生好效果的 -&gt; 上镜的</t>
  </si>
  <si>
    <t>上镜的，拍照好看的</t>
  </si>
  <si>
    <t>/ˌfəʊtəˈdʒenɪk/</t>
  </si>
  <si>
    <t>She is very photogenic and always looks good in pictures.</t>
  </si>
  <si>
    <t>她非常上镜，照片里总是很好看。</t>
  </si>
  <si>
    <t>他虽然本人普通，但非常 photogenic，很适合当模特。</t>
  </si>
  <si>
    <t>光下产生的，就是上镜 photogenic。</t>
  </si>
  <si>
    <t>photosensitive</t>
  </si>
  <si>
    <t>sensit</t>
  </si>
  <si>
    <t>photo (光) + sensit (感觉) + -ive (的) -&gt; 对光有感觉的 -&gt; 感光的</t>
  </si>
  <si>
    <t>感光的，对光敏感的</t>
  </si>
  <si>
    <t>/ˌfəʊtəʊˈsensətɪv/</t>
  </si>
  <si>
    <t>The film used in traditional cameras is photosensitive.</t>
  </si>
  <si>
    <t>传统相机中使用的胶片是感光的。</t>
  </si>
  <si>
    <t>某些药物会使皮肤变得 photosensitive，需要避免阳光。</t>
  </si>
  <si>
    <t>对光有感觉，它是 photosensitive。</t>
  </si>
  <si>
    <t>physical</t>
  </si>
  <si>
    <t>phys</t>
  </si>
  <si>
    <t>phys(身体/自然) + -ic(的) + -al(的) -&gt; 属于身体或自然的 -&gt; 身体的/物质的</t>
  </si>
  <si>
    <t>身体的，物理的</t>
  </si>
  <si>
    <t>/ˈfɪzɪkl/</t>
  </si>
  <si>
    <t>Exercise is important for your physical health.</t>
  </si>
  <si>
    <t>锻炼对你的身体健康很重要。</t>
  </si>
  <si>
    <t>每天进行 physical 运动，能让你的身体更强健。</t>
  </si>
  <si>
    <t>physical 身体的，物质世界看得见。</t>
  </si>
  <si>
    <t>physics</t>
  </si>
  <si>
    <t>phys(自然) + -ic(关于...的) + -s(学科) -&gt; 关于自然规律的学科 -&gt; 物理学</t>
  </si>
  <si>
    <t>物理学</t>
  </si>
  <si>
    <t>/ˈfɪzɪks/</t>
  </si>
  <si>
    <t>Physics is my favorite subject in school.</t>
  </si>
  <si>
    <t>物理是我在学校最喜欢的科目。</t>
  </si>
  <si>
    <t>他在物理课上学习 physics，研究各种自然定律。</t>
  </si>
  <si>
    <t>physics 物理学，研究万物规律多。</t>
  </si>
  <si>
    <t>physician</t>
  </si>
  <si>
    <t>phys(身体/自然) + -ic(的) + -ian(专家) -&gt; 研究人体自然机能的专家 -&gt; 内科医生</t>
  </si>
  <si>
    <t>医生，内科医生</t>
  </si>
  <si>
    <t>/fɪˈzɪʃn/</t>
  </si>
  <si>
    <t>The physician advised him to eat less sugar.</t>
  </si>
  <si>
    <t>内科医生建议他少吃糖。</t>
  </si>
  <si>
    <t>这位优秀的 physician 正在为病人检查身体。</t>
  </si>
  <si>
    <t>physician 医生忙，望闻问切保健康。</t>
  </si>
  <si>
    <t>physique</t>
  </si>
  <si>
    <t>phys(身体) + -ique(名词后缀，表状态/形式) -&gt; 身体的自然形态 -&gt; 体格/体型</t>
  </si>
  <si>
    <t>体格，体形</t>
  </si>
  <si>
    <t>/fɪˈziːk/</t>
  </si>
  <si>
    <t>He has a powerful, athletic physique.</t>
  </si>
  <si>
    <t>他有强健的运动员体格。</t>
  </si>
  <si>
    <t>他在健身房锻炼，就是为了练出迷人的 physique。</t>
  </si>
  <si>
    <t>physique 健美型，体格强壮真英明。</t>
  </si>
  <si>
    <t>physiologist</t>
  </si>
  <si>
    <t>physio</t>
  </si>
  <si>
    <t>physio(身体机能) + -log(研究) + -ist(专家) -&gt; 研究生物机能的人 -&gt; 生理学家</t>
  </si>
  <si>
    <t>生理学家</t>
  </si>
  <si>
    <t>/ˌfɪziˈɒlədʒɪst/</t>
  </si>
  <si>
    <t>The physiologist studied the effect of heat on the body.</t>
  </si>
  <si>
    <t>生理学家研究了热量对身体的影响。</t>
  </si>
  <si>
    <t>这位 physiologist 专门研究人体的运作机制。</t>
  </si>
  <si>
    <t>physiologist 研究忙，人体生理探秘方。</t>
  </si>
  <si>
    <t>physiology</t>
  </si>
  <si>
    <t>physio(身体) + -logy(学科) -&gt; 研究身体机能的学科 -&gt; 生理学</t>
  </si>
  <si>
    <t>生理学</t>
  </si>
  <si>
    <t>/ˌfɪziˈɒlədʒi/</t>
  </si>
  <si>
    <t>Human physiology is a branch of biology.</t>
  </si>
  <si>
    <t>人体生理学是生物学的一个分支。</t>
  </si>
  <si>
    <t>学医的人必须先掌握 physiology 的基础知识。</t>
  </si>
  <si>
    <t>physiology 生理学，生命运作全了解。</t>
  </si>
  <si>
    <t>physicist</t>
  </si>
  <si>
    <t>phys(物理) + -ic(的) + -ist(专家) -&gt; 专门研究物理的人 -&gt; 物理学家</t>
  </si>
  <si>
    <t>物理学家</t>
  </si>
  <si>
    <t>/ˈfɪzɪsɪst/</t>
  </si>
  <si>
    <t>Einstein was a famous theoretical physicist.</t>
  </si>
  <si>
    <t>爱因斯坦是一位著名的理论物理学家。</t>
  </si>
  <si>
    <t>这位 physicist 获得过诺贝尔物理学奖。</t>
  </si>
  <si>
    <t>physicist 物理家，智慧过人顶呱呱。</t>
  </si>
  <si>
    <t>metaphysics</t>
  </si>
  <si>
    <t>meta-</t>
  </si>
  <si>
    <t>meta-(超越) + phys(自然) + -ic(学科) + -s(后缀) -&gt; 超越物理层面的研究 -&gt; 形而上学/玄学</t>
  </si>
  <si>
    <t>形而上学，玄学</t>
  </si>
  <si>
    <t>/ˌmetəˈfɪzɪks/</t>
  </si>
  <si>
    <t>He is interested in philosophy and metaphysics.</t>
  </si>
  <si>
    <t>他对哲学和形而上学很感兴趣。</t>
  </si>
  <si>
    <t>研究万物背后的本质，这就是 metaphysics 的范畴。</t>
  </si>
  <si>
    <t>meta 超越 phys，形而上学最深思。</t>
  </si>
  <si>
    <t>physiotherapy</t>
  </si>
  <si>
    <t>physio(身体) + -therapy(疗法) -&gt; 针对身体机能的物理治疗 -&gt; 物理疗法</t>
  </si>
  <si>
    <t>物理疗法/理疗</t>
  </si>
  <si>
    <t>/ˌfɪziəʊˈθerəpi/</t>
  </si>
  <si>
    <t>She needs physiotherapy for her back injury.</t>
  </si>
  <si>
    <t>她背部的伤需要物理治疗。</t>
  </si>
  <si>
    <t>运动员受伤后，通常需要接受 physiotherapy 来恢复。</t>
  </si>
  <si>
    <t>physio 身体 therapy 治，理疗康复见效速。</t>
  </si>
  <si>
    <t>geophysics</t>
  </si>
  <si>
    <t>geo-</t>
  </si>
  <si>
    <t>geo-(地球) + phys(物理/自然) + -ic(学科) + -s(后缀) -&gt; 研究地球物理现象的学科 -&gt; 地球物理学</t>
  </si>
  <si>
    <t>地球物理学</t>
  </si>
  <si>
    <t>/ˌdʒiːəʊˈfɪzɪks/</t>
  </si>
  <si>
    <t>Geophysics helps us understand earthquakes.</t>
  </si>
  <si>
    <t>地球物理学帮助我们理解地震。</t>
  </si>
  <si>
    <t>研究地壳运动是 geophysics 领域的一项重要工作。</t>
  </si>
  <si>
    <t>geo 地球 physics 理，合在一起研地质。</t>
  </si>
  <si>
    <t>biophysics</t>
  </si>
  <si>
    <t>bio-</t>
  </si>
  <si>
    <t>bio-(生命) + phys(物理) + -ic(学科) + -s(后缀) -&gt; 结合生命与物理的学科 -&gt; 生物物理学</t>
  </si>
  <si>
    <t>生物物理学</t>
  </si>
  <si>
    <t>/ˌbaɪəʊˈfɪzɪks/</t>
  </si>
  <si>
    <t>Biophysics explores biological systems using physics methods.</t>
  </si>
  <si>
    <t>生物物理学使用物理方法探索生物系统。</t>
  </si>
  <si>
    <t>用物理定律解释生命现象，这就是 biophysics。</t>
  </si>
  <si>
    <t>bio 生命 physics 理，生命物理合一体。</t>
  </si>
  <si>
    <t>astrophysics</t>
  </si>
  <si>
    <t>astro-</t>
  </si>
  <si>
    <t>astro-(星星) + phys(物理) + -ic(学科) + -s(后缀) -&gt; 研究星体的物理法则 -&gt; 天体物理学</t>
  </si>
  <si>
    <t>天体物理学</t>
  </si>
  <si>
    <t>/ˌæstrəʊˈfɪzɪks/</t>
  </si>
  <si>
    <t>He wants to major in astrophysics and study stars.</t>
  </si>
  <si>
    <t>他想主修天体物理学并研究恒星。</t>
  </si>
  <si>
    <t>观察星空并计算引力是 astrophysics 专家的日常。</t>
  </si>
  <si>
    <t>astro 星星 physics 理，浩瀚宇宙求真谛。</t>
  </si>
  <si>
    <t>re- (再次) + peat (寻找/追溯) -&gt; 再次回到原来的路径去寻找 -&gt; 重复</t>
  </si>
  <si>
    <t>Can you repeat your question, please?</t>
  </si>
  <si>
    <t>请重复一遍你的问题好吗？</t>
  </si>
  <si>
    <t>请 repeat 刚才的动作，再次追寻（peat）那道光。</t>
  </si>
  <si>
    <t>re再次，peat追寻，再次追寻叫重复。</t>
  </si>
  <si>
    <t>compete</t>
  </si>
  <si>
    <t>pete</t>
  </si>
  <si>
    <t>com- (共同) + pete (追求) -&gt; 大家共同追求同一个目标 -&gt; 竞争</t>
  </si>
  <si>
    <t>竞争</t>
  </si>
  <si>
    <t>/kəmˈpiːt/</t>
  </si>
  <si>
    <t>Several companies are competing for the contract.</t>
  </si>
  <si>
    <t>几家公司正在竞争这份合同。</t>
  </si>
  <si>
    <t>大家 com（一起）pete（追求），就是为了 compete（竞争）。</t>
  </si>
  <si>
    <t>大家一起追，compete 竞争累。</t>
  </si>
  <si>
    <t>appetite</t>
  </si>
  <si>
    <t>petit</t>
  </si>
  <si>
    <t>ap- (向/加强) + petit (追求/寻求) + -e (后缀) -&gt; 心里向往寻求食物的状态 -&gt; 胃口</t>
  </si>
  <si>
    <t>食欲</t>
  </si>
  <si>
    <t>/ˈæpɪtaɪt/</t>
  </si>
  <si>
    <t>Exercise gives you a good appetite.</t>
  </si>
  <si>
    <t>运动能使你胃口好。</t>
  </si>
  <si>
    <t>由于 ap（向往）地 petit（追求）美食，他的 appetite（胃口）变得很好。</t>
  </si>
  <si>
    <t>加强追寻好滋味，appetite 很有胃口。</t>
  </si>
  <si>
    <t>petition</t>
  </si>
  <si>
    <t>petit (寻求/请求) + -ion (名词后缀) -&gt; 寻求某种权利或改变的行为 -&gt; 请愿书</t>
  </si>
  <si>
    <t>请愿</t>
  </si>
  <si>
    <t>/pəˈtɪʃn/</t>
  </si>
  <si>
    <t>They collected 2,000 signatures on the petition.</t>
  </si>
  <si>
    <t>他们在请愿书上征集到了2000个签名。</t>
  </si>
  <si>
    <t>这份 petition（请愿书）代表了我们对公正的 petit（寻求）。</t>
  </si>
  <si>
    <t>petit 寻求 ion 名，写份 petition 请愿行。</t>
  </si>
  <si>
    <t>competent</t>
  </si>
  <si>
    <t>pet</t>
  </si>
  <si>
    <t>com- (共同) + pet (追求/竞争) + -ent (形容词后缀) -&gt; 能和他人共同竞争的 -&gt; 有能力的</t>
  </si>
  <si>
    <t>有能力的</t>
  </si>
  <si>
    <t>/ˈkɒmpɪtənt/</t>
  </si>
  <si>
    <t>He is a very competent teacher.</t>
  </si>
  <si>
    <t>他是一位非常有能力的教师。</t>
  </si>
  <si>
    <t>他很 competent（有能力的），足以和任何人 com（一起）pet（追求）梦想。</t>
  </si>
  <si>
    <t>一起追且有后缀，competent 很有能力。</t>
  </si>
  <si>
    <t>perpetual</t>
  </si>
  <si>
    <t>per- (贯穿/始终) + pet (追求/奔向) + -u (连接) + -al (形容词后缀) -&gt; 始终都在奔向目标的 -&gt; 永恒的</t>
  </si>
  <si>
    <t>永久的</t>
  </si>
  <si>
    <t>/pəˈpetʃuəl/</t>
  </si>
  <si>
    <t>They lived in perpetual fear of being discovered.</t>
  </si>
  <si>
    <t>他们生活在被发现的持久恐惧中。</t>
  </si>
  <si>
    <t>per（始终）地 pet（追求），这种精神是 perpetual（永恒的）。</t>
  </si>
  <si>
    <t>始终追求不间断，perpetual 永恒不乱。</t>
  </si>
  <si>
    <t>impetus</t>
  </si>
  <si>
    <t>im- (进入/向内) + pet (追求/冲击) + -us (名词后缀) -&gt; 内在的冲力或寻求改变的力量 -&gt; 动力</t>
  </si>
  <si>
    <t>动力</t>
  </si>
  <si>
    <t>/ˈɪmpɪtəs/</t>
  </si>
  <si>
    <t>The prize gave a new impetus to his research.</t>
  </si>
  <si>
    <t>该奖项给他的研究带来了新的动力。</t>
  </si>
  <si>
    <t>im（向内）产生一股 pet（追求）的力量，这就是 impetus（动力）。</t>
  </si>
  <si>
    <t>冲力进到身体里，impetus 也是动力。</t>
  </si>
  <si>
    <t>competitive</t>
  </si>
  <si>
    <t>com- (共同) + pet (追求) + -itive (形容词后缀) -&gt; 处于共同追求状态的 -&gt; 竞争激烈的</t>
  </si>
  <si>
    <t>竞争的</t>
  </si>
  <si>
    <t>/kəmˈpetətɪv/</t>
  </si>
  <si>
    <t>We live in a very competitive society.</t>
  </si>
  <si>
    <t>我们生活在一个竞争非常激烈的社会中。</t>
  </si>
  <si>
    <t>在 competitive（竞争激烈的）环境中，大家都在 com（一起）pet（追求）进步。</t>
  </si>
  <si>
    <t>一起追的形容词，competitive 竞争的。</t>
  </si>
  <si>
    <t>competitor</t>
  </si>
  <si>
    <t>com- (共同) + pet (追求) + -itor (名词后缀，表人) -&gt; 共同追求同一目标的人 -&gt; 竞争对手</t>
  </si>
  <si>
    <t>竞争者</t>
  </si>
  <si>
    <t>/kəmˈpetɪtə(r)/</t>
  </si>
  <si>
    <t>The company has no serious competitors in this area.</t>
  </si>
  <si>
    <t>该公司在该领域没有实力雄厚的竞争对手。</t>
  </si>
  <si>
    <t>那个 competitor（竞争对手）正试图和我们 com（一起）pet（追求）这个客户。</t>
  </si>
  <si>
    <t>一起追的人，competitor 竞争者。</t>
  </si>
  <si>
    <t>repetition</t>
  </si>
  <si>
    <t>re- (再次) + petit (寻求/追溯) + -ion (名词后缀) -&gt; 再次追溯的过程 -&gt; 重复</t>
  </si>
  <si>
    <t>/ˌrepəˈtɪʃn/</t>
  </si>
  <si>
    <t>Learning a language involves a lot of repetition.</t>
  </si>
  <si>
    <t>语言学习涉及大量的重复。</t>
  </si>
  <si>
    <t>学习离不开 repetition（重复），就是 re（再次）地去 petit（寻求）知识。</t>
  </si>
  <si>
    <t>再次寻求变名词，repetition 叫重复。</t>
  </si>
  <si>
    <t>competition</t>
  </si>
  <si>
    <t>com- (共同) + petit (追求) + -ion (名词后缀) -&gt; 大家共同追求目标的过程 -&gt; 竞争</t>
  </si>
  <si>
    <t>比赛</t>
  </si>
  <si>
    <t>/ˌkɒmpəˈtɪʃn/</t>
  </si>
  <si>
    <t>He entered a painting competition.</t>
  </si>
  <si>
    <t>他参加了一个绘画比赛。</t>
  </si>
  <si>
    <t>这场 competition（比赛）中，所有人都在 com（一起）petit（追求）奖杯。</t>
  </si>
  <si>
    <t>大家一起追的名词，competition 比赛好。</t>
  </si>
  <si>
    <t>philosophy</t>
  </si>
  <si>
    <t>philo-</t>
  </si>
  <si>
    <t>soph</t>
  </si>
  <si>
    <t>philo- (爱) + soph (智慧) + -y (名词后缀) -&gt; 热爱并追求智慧的学问 -&gt; 哲学</t>
  </si>
  <si>
    <t>哲学</t>
  </si>
  <si>
    <t>/fəˈlɒsəfi/</t>
  </si>
  <si>
    <t>He studied philosophy at the university.</t>
  </si>
  <si>
    <t>他在大学里学习哲学。</t>
  </si>
  <si>
    <t>热爱 wisdom 的人都在研究 philosophy，寻找生命的真谛。</t>
  </si>
  <si>
    <t>爱 philo 智慧 soph，哲学 philosophy 记心中。</t>
  </si>
  <si>
    <t>philosopher</t>
  </si>
  <si>
    <t>philo- (爱) + soph (智慧) + -er (人) -&gt; 爱好并钻研智慧的人 -&gt; 哲学家</t>
  </si>
  <si>
    <t>哲学家</t>
  </si>
  <si>
    <t>/fəˈlɒsəfə(r)/</t>
  </si>
  <si>
    <t>Socrates was a famous Greek philosopher.</t>
  </si>
  <si>
    <t>苏格拉底是一位著名的希腊哲学家。</t>
  </si>
  <si>
    <t>这位 philosopher 对智慧的追求从未停止。</t>
  </si>
  <si>
    <t>哲学后面加个 er，哲学家 philosopher 没得说。</t>
  </si>
  <si>
    <t>philanthropy</t>
  </si>
  <si>
    <t>phil-</t>
  </si>
  <si>
    <t>anthrop</t>
  </si>
  <si>
    <t>phil- (爱) + anthrop (人类) + -y (名词后缀) -&gt; 爱好人类、奉献爱心 -&gt; 慈善事业，博爱</t>
  </si>
  <si>
    <t>慈善，博爱</t>
  </si>
  <si>
    <t>/fɪˈlænθrəpi/</t>
  </si>
  <si>
    <t>The billionaire is known for his philanthropy.</t>
  </si>
  <si>
    <t>这位亿万富翁以其慈善事业而闻名。</t>
  </si>
  <si>
    <t>他投身于 philanthropy 事业，向全世界播撒爱心。</t>
  </si>
  <si>
    <t>爱 phil 人类 anthrop，博爱 philanthropy 是美德。</t>
  </si>
  <si>
    <t>philanthropist</t>
  </si>
  <si>
    <t>phil- (爱) + anthrop (人类) + -ist (人) -&gt; 热爱人类并乐于助人的人 -&gt; 慈善家</t>
  </si>
  <si>
    <t>慈善家</t>
  </si>
  <si>
    <t>/fɪˈlænθrəpɪst/</t>
  </si>
  <si>
    <t>The school was founded by a local philanthropist.</t>
  </si>
  <si>
    <t>这所学校是由当地的一位慈善家创立的。</t>
  </si>
  <si>
    <t>那个富有且慷慨的 philanthropist 捐赠了一座图书馆。</t>
  </si>
  <si>
    <t>慈善家 philanthropist，爱人助人一辈子。</t>
  </si>
  <si>
    <t>philharmonic</t>
  </si>
  <si>
    <t>harmon</t>
  </si>
  <si>
    <t>phil- (爱) + harmon (和谐/音乐) + -ic (形容词后缀) -&gt; 爱好和谐音乐的 -&gt; 爱乐的，交响乐的</t>
  </si>
  <si>
    <t>爱乐的，交响乐的</t>
  </si>
  <si>
    <t>/ˌfɪlhɑːˈmɒnɪk/</t>
  </si>
  <si>
    <t>We went to a philharmonic concert last night.</t>
  </si>
  <si>
    <t>我们昨晚去听了一场交响音乐会。</t>
  </si>
  <si>
    <t>在 philharmonic 的演出中，乐器和谐地奏响。</t>
  </si>
  <si>
    <t>爱 phil 音乐 harmon，交响乐 philharmonic 真好听。</t>
  </si>
  <si>
    <t>bibliophile</t>
  </si>
  <si>
    <t>biblio-</t>
  </si>
  <si>
    <t>biblio- (书) + -phil (爱) + -e (名词后缀) -&gt; 爱书的人 -&gt; 藏书家</t>
  </si>
  <si>
    <t>藏书家，爱书的人</t>
  </si>
  <si>
    <t>/ˈbɪbliəfaɪl/</t>
  </si>
  <si>
    <t>As a bibliophile, he has over 5,000 books.</t>
  </si>
  <si>
    <t>作为一个爱书的人，他有5000多本书。</t>
  </si>
  <si>
    <t>这位 bibliophile 的房间里除了书还是书。</t>
  </si>
  <si>
    <t>书 biblio 爱 phil，藏书家 bibliophile 满屋书。</t>
  </si>
  <si>
    <t>philology</t>
  </si>
  <si>
    <t>log</t>
  </si>
  <si>
    <t>philo- (爱) + log (言语/文字) + -y (名词后缀) -&gt; 爱好研究言语和文字的学科 -&gt; 语言学，文献学</t>
  </si>
  <si>
    <t>语言学，文献学</t>
  </si>
  <si>
    <t>/fɪˈlɒlədʒi/</t>
  </si>
  <si>
    <t>Philology helps us understand ancient texts.</t>
  </si>
  <si>
    <t>语言学帮助我们理解古老的文献。</t>
  </si>
  <si>
    <t>通过 philology，学者们解读出了古代石碑的意义。</t>
  </si>
  <si>
    <t>爱 philo 言语 log，语言学 philology 研究多。</t>
  </si>
  <si>
    <t>technophile</t>
  </si>
  <si>
    <t>techno-</t>
  </si>
  <si>
    <t>techno- (技术) + -phil (爱) + -e (名词后缀) -&gt; 爱好新技术的人 -&gt; 技术发烧友</t>
  </si>
  <si>
    <t>技术发烧友</t>
  </si>
  <si>
    <t>/ˈteknəfaɪl/</t>
  </si>
  <si>
    <t>My brother is a technophile who buys every new gadget.</t>
  </si>
  <si>
    <t>我哥哥是个技术迷，他会买每一款新出的小电子设备。</t>
  </si>
  <si>
    <t>作为一个 technophile，他总是第一时间拿到最新的 iPhone。</t>
  </si>
  <si>
    <t>技术 techno 爱 phil，技术迷 technophile 追新机。</t>
  </si>
  <si>
    <t>phobia</t>
  </si>
  <si>
    <t>phob</t>
  </si>
  <si>
    <t>phob (恐惧) + -ia (疾病/状态) -&gt; 一种极度恐惧的状态 -&gt; 恐惧症</t>
  </si>
  <si>
    <t>恐惧症</t>
  </si>
  <si>
    <t>/ˈfoʊbiə/</t>
  </si>
  <si>
    <t>She has a phobia about flying in airplanes.</t>
  </si>
  <si>
    <t>她有飞行恐惧症。</t>
  </si>
  <si>
    <t>由于 phobia（恐惧症）严重，他不敢出门。</t>
  </si>
  <si>
    <t>恐惧 phob 加上 ia，这种病症叫恐惧。</t>
  </si>
  <si>
    <t>hydrophobia</t>
  </si>
  <si>
    <t>hydro-</t>
  </si>
  <si>
    <t>hydro- (水) + phob (恐惧) + -ia (症状) -&gt; 害怕水的症状 -&gt; 恐水症</t>
  </si>
  <si>
    <t>狂犬病/恐水症</t>
  </si>
  <si>
    <t>/ˌhaɪdrəˈfoʊbiə/</t>
  </si>
  <si>
    <t>Hydrophobia is a typical symptom of rabies in humans.</t>
  </si>
  <si>
    <t>恐水症是人类患狂犬病的典型症状。</t>
  </si>
  <si>
    <t>看到 hydro（水）就 phob（恐惧），这就是 hydrophobia（恐水症）。</t>
  </si>
  <si>
    <t>hydro 水中 phob 惧，狂犬病又名恐水症。</t>
  </si>
  <si>
    <t>acrophobia</t>
  </si>
  <si>
    <t>acro- (高处) + phob (恐惧) + -ia (状态) -&gt; 对高处感到恐惧的状态 -&gt; 恐高症</t>
  </si>
  <si>
    <t>恐高症</t>
  </si>
  <si>
    <t>/ˌækrəˈfoʊbiə/</t>
  </si>
  <si>
    <t>His acrophobia prevents him from climbing mountains.</t>
  </si>
  <si>
    <t>他的恐高症使他无法登山。</t>
  </si>
  <si>
    <t>站在 acro（高处）就开始 phob（害怕），真是 acrophobia（恐高症）。</t>
  </si>
  <si>
    <t>acro 顶点 phob 惧，站在高处心发虚。</t>
  </si>
  <si>
    <t>xenophobia</t>
  </si>
  <si>
    <t>xeno-</t>
  </si>
  <si>
    <t>xeno- (外国人/陌生人) + phob (恐惧) + -ia (态度) -&gt; 恐惧并排斥外国人的态度 -&gt; 排外主义</t>
  </si>
  <si>
    <t>排外症</t>
  </si>
  <si>
    <t>/ˌzenəˈfoʊbiə/</t>
  </si>
  <si>
    <t>The government's policies were criticized for encouraging xenophobia.</t>
  </si>
  <si>
    <t>政府的政策因鼓励排外主义而受到批评。</t>
  </si>
  <si>
    <t>面对 xeno（外国人）感到 phob（排斥），这就是 xenophobia（排外主义）。</t>
  </si>
  <si>
    <t>xeno 异客 phob 惧，排外情绪要不得。</t>
  </si>
  <si>
    <t>claustrophobia</t>
  </si>
  <si>
    <t>claustro-</t>
  </si>
  <si>
    <t>claustro- (封闭的空间) + phob (恐惧) + -ia (状态) -&gt; 在密闭空间感到恐惧的状态 -&gt; 幽闭恐惧症</t>
  </si>
  <si>
    <t>幽闭恐惧症</t>
  </si>
  <si>
    <t>/ˌklɔːstrəˈfoʊbiə/</t>
  </si>
  <si>
    <t>He suffers from claustrophobia and never uses elevators.</t>
  </si>
  <si>
    <t>他患有幽闭恐惧症，从不坐电梯。</t>
  </si>
  <si>
    <t>进入 claustro（密闭空间）就 phob（害怕），电梯都不敢上。</t>
  </si>
  <si>
    <t>claustro 密闭 phob 惧，电梯狭小会窒息。</t>
  </si>
  <si>
    <t>agoraphobia</t>
  </si>
  <si>
    <t>agora-</t>
  </si>
  <si>
    <t>agora- (市场/开阔地) + phob (恐惧) + -ia (状态) -&gt; 害怕公共开阔场所的状态 -&gt; 广场恐惧症</t>
  </si>
  <si>
    <t>广场恐惧症</t>
  </si>
  <si>
    <t>/ˌæɡərəˈfoʊbiə/</t>
  </si>
  <si>
    <t>Agoraphobia can make people afraid to leave their homes.</t>
  </si>
  <si>
    <t>广场恐惧症会让人们害怕离开家门。</t>
  </si>
  <si>
    <t>agoraphobia（广场恐惧症）让他宁愿待在家里，不敢去大广场。</t>
  </si>
  <si>
    <t>agora 广场 phob 惧，开阔地带心有虑。</t>
  </si>
  <si>
    <t>photophobia</t>
  </si>
  <si>
    <t>photo-</t>
  </si>
  <si>
    <t>photo- (光) + phob (恐惧/厌恶) + -ia (症状) -&gt; 眼睛对光线极度敏感厌恶的症状 -&gt; 畏光症</t>
  </si>
  <si>
    <t>畏光症</t>
  </si>
  <si>
    <t>/ˌfoʊtəˈfoʊbiə/</t>
  </si>
  <si>
    <t>Photophobia is often a symptom of migraine headaches.</t>
  </si>
  <si>
    <t>畏光通常是偏头痛的一种症状。</t>
  </si>
  <si>
    <t>因为患有 photophobia（畏光症），他白天也要拉上窗帘。</t>
  </si>
  <si>
    <t>photo 是光 phob 惧，见光流泪太痛苦。</t>
  </si>
  <si>
    <t>homophobia</t>
  </si>
  <si>
    <t>homo- (同性的) + phob (恐惧/排斥) + -ia (名词后缀) -&gt; 对同性恋者的恐惧或仇视 -&gt; 同性恋恐惧症</t>
  </si>
  <si>
    <t>恐同症</t>
  </si>
  <si>
    <t>/ˌhoʊməˈfoʊbiə/</t>
  </si>
  <si>
    <t>Educational programs can help reduce homophobia in schools.</t>
  </si>
  <si>
    <t>教育计划有助于减少学校里的恐同现象。</t>
  </si>
  <si>
    <t>我们要拒绝 homophobia（恐同症），学会尊重他人。</t>
  </si>
  <si>
    <t>homo 相同 phob 惧，歧视同性非正气。</t>
  </si>
  <si>
    <t>phobic</t>
  </si>
  <si>
    <t>phob (恐惧) + -ic (形容词后缀) -&gt; 表现出恐惧的 -&gt; 患恐惧症的/胆怯的</t>
  </si>
  <si>
    <t>恐惧的</t>
  </si>
  <si>
    <t>/ˈfoʊbɪk/</t>
  </si>
  <si>
    <t>He has a phobic reaction every time he sees a spider.</t>
  </si>
  <si>
    <t>他每次看到蜘蛛都会产生恐惧反应。</t>
  </si>
  <si>
    <t>那个 phobic（恐惧的）男孩在黑暗中瑟瑟发抖。</t>
  </si>
  <si>
    <t>phob 恐惧加上 ic，变成形容词恐惧的。</t>
  </si>
  <si>
    <t>arachnophobia</t>
  </si>
  <si>
    <t>arachno-</t>
  </si>
  <si>
    <t>arachno- (蜘蛛) + phob (恐惧) + -ia (症状) -&gt; 极度害怕蜘蛛的症状 -&gt; 蜘蛛恐惧症</t>
  </si>
  <si>
    <t>蜘蛛恐惧症</t>
  </si>
  <si>
    <t>/əˌræknəˈfoʊbiə/</t>
  </si>
  <si>
    <t>Arachnophobia is one of the most common fears among adults.</t>
  </si>
  <si>
    <t>蜘蛛恐惧症是成年人中最常见的恐惧之一。</t>
  </si>
  <si>
    <t>即使是一个小蜘蛛也会让 arachnophobia（蜘蛛恐惧症）患者惊声尖叫。</t>
  </si>
  <si>
    <t>arachno 蜘蛛 phob 惧，八条腿来太恐怖。</t>
  </si>
  <si>
    <t>depend</t>
  </si>
  <si>
    <t>pend</t>
  </si>
  <si>
    <t>de- (向下) + pend (悬挂) -&gt; 挂在某人下面 -&gt; 依靠/取决于</t>
  </si>
  <si>
    <t>依靠，取决于</t>
  </si>
  <si>
    <t>/dɪˈpend/</t>
  </si>
  <si>
    <t>Success depends on your hard work.</t>
  </si>
  <si>
    <t>成功取决于你的努力。</t>
  </si>
  <si>
    <t>你要 depend 在我身上，就像挂钩一样 hanging 挂着。</t>
  </si>
  <si>
    <t>de下pend挂，依靠不分家。</t>
  </si>
  <si>
    <t>independent</t>
  </si>
  <si>
    <t>in- (不) + de- (下) + pend (挂) + -ent (形容词后缀) -&gt; 不挂在别人下面的 -&gt; 独立的</t>
  </si>
  <si>
    <t>独立的</t>
  </si>
  <si>
    <t>/ˌɪndɪˈpendənt/</t>
  </si>
  <si>
    <t>He is an independent thinker.</t>
  </si>
  <si>
    <t>他是一个有独立见解的思想家。</t>
  </si>
  <si>
    <t>in 不再 de 向下 pend 挂，从此 independent 变独立。</t>
  </si>
  <si>
    <t>in不de下pend挂，独立自主走天下。</t>
  </si>
  <si>
    <t>suspend</t>
  </si>
  <si>
    <t>sus-</t>
  </si>
  <si>
    <t>sus- (在下面/向上) + pend (悬挂) -&gt; 挂起来不用 -&gt; 暂停/中止</t>
  </si>
  <si>
    <t>暂停，悬浮</t>
  </si>
  <si>
    <t>/səˈspend/</t>
  </si>
  <si>
    <t>The ferry service was suspended because of the storm.</t>
  </si>
  <si>
    <t>渡轮服务因暴风雨而暂停。</t>
  </si>
  <si>
    <t>把事情 suspend 挂在半空，那就是暂时停止。</t>
  </si>
  <si>
    <t>sus下面pend挂，暂停之后再出发。</t>
  </si>
  <si>
    <t>expend</t>
  </si>
  <si>
    <t>ex- (出) + pend (称量/支付) -&gt; 称出金子付出去 -&gt; 花费/消耗</t>
  </si>
  <si>
    <t>花费，消耗</t>
  </si>
  <si>
    <t>/ɪkˈspend/</t>
  </si>
  <si>
    <t>You should expend more energy on your studies.</t>
  </si>
  <si>
    <t>你应该在学习上投入更多精力。</t>
  </si>
  <si>
    <t>ex 向外 pend 支付，expend 就是在花钱花力。</t>
  </si>
  <si>
    <t>ex向外pend付，花费消耗要记住。</t>
  </si>
  <si>
    <t>expensive</t>
  </si>
  <si>
    <t>pens</t>
  </si>
  <si>
    <t>ex- (出) + pens (支付) + -ive (形容词后缀) -&gt; 需要支付很多的 -&gt; 昂贵的</t>
  </si>
  <si>
    <t>昂贵的</t>
  </si>
  <si>
    <t>/ɪkˈspensɪv/</t>
  </si>
  <si>
    <t>This car is too expensive for me to buy.</t>
  </si>
  <si>
    <t>这辆车太贵了，我买不起。</t>
  </si>
  <si>
    <t>由于 expense 太高，所以这件衣服很 expensive。</t>
  </si>
  <si>
    <t>ex向外pens付，ive昂贵真想吐。</t>
  </si>
  <si>
    <t>compensation</t>
  </si>
  <si>
    <t>com- (一起) + pens (称量/支付) + -ation (名词后缀) -&gt; 把损失和钱放在一起称平 -&gt; 补偿/赔偿</t>
  </si>
  <si>
    <t>补偿，赔偿金</t>
  </si>
  <si>
    <t>/ˌkɒmpenˈseɪʃn/</t>
  </si>
  <si>
    <t>He received compensation for his injuries.</t>
  </si>
  <si>
    <t>他得到了受伤赔偿金。</t>
  </si>
  <si>
    <t>老板给了我一些 pens 钱作为 com 一起的 compensation。</t>
  </si>
  <si>
    <t>com一起pens称，补偿赔偿显公正。</t>
  </si>
  <si>
    <t>pension</t>
  </si>
  <si>
    <t>pens (支付) + -ion (名词后缀) -&gt; 定期支付的钱 -&gt; 养老金</t>
  </si>
  <si>
    <t>养老金，退休金</t>
  </si>
  <si>
    <t>/ˈpenʃn/</t>
  </si>
  <si>
    <t>He is now living on his pension.</t>
  </si>
  <si>
    <t>他现在靠养老金生活。</t>
  </si>
  <si>
    <t>老了之后，国家定期 pens 给你的 ion 钱就是 pension。</t>
  </si>
  <si>
    <t>pens支付ion金，养老退休靠它近。</t>
  </si>
  <si>
    <t>pending</t>
  </si>
  <si>
    <t>pend (悬挂) + -ing (形容词后缀) -&gt; 悬而未决的 -&gt; 待定的/即将发生的</t>
  </si>
  <si>
    <t>待定的，即将发生的</t>
  </si>
  <si>
    <t>/ˈpendɪŋ/</t>
  </si>
  <si>
    <t>The application is still pending.</t>
  </si>
  <si>
    <t>申请仍在处理中（待定）。</t>
  </si>
  <si>
    <t>事情像挂 pend 在那里，还没落地，就是 pending。</t>
  </si>
  <si>
    <t>pend挂着ing中，待定状态不落空。</t>
  </si>
  <si>
    <t>appendix</t>
  </si>
  <si>
    <t>ap- (去/增加) + pend (悬挂) + -ix (名词后缀) -&gt; 挂在主件后面的东西 -&gt; 附录/阑尾</t>
  </si>
  <si>
    <t>附录，阑尾</t>
  </si>
  <si>
    <t>/əˈpendɪks/</t>
  </si>
  <si>
    <t>Check the appendix at the back of the book.</t>
  </si>
  <si>
    <t>查看书后的附录。</t>
  </si>
  <si>
    <t>书本后面 pend 挂着一个小尾巴，就是 appendix。</t>
  </si>
  <si>
    <t>ap加强pend挂，附录阑尾都要它。</t>
  </si>
  <si>
    <t>dispense</t>
  </si>
  <si>
    <t>dis- (分开) + pens (称量/支付) + -e -&gt; 分开称量发放 -&gt; 分发/分配</t>
  </si>
  <si>
    <t>分发，分配</t>
  </si>
  <si>
    <t>/dɪˈspens/</t>
  </si>
  <si>
    <t>The machine dispenses tickets automatically.</t>
  </si>
  <si>
    <t>机器自动分发车票。</t>
  </si>
  <si>
    <t>把药品 dis 分开 pens 称重，就是 dispense 药剂。</t>
  </si>
  <si>
    <t>dis分开pens称，分发分配记心间。</t>
  </si>
  <si>
    <t>perfect</t>
  </si>
  <si>
    <t>fect</t>
  </si>
  <si>
    <t>per- (彻底地) + fect (做) -&gt; 彻底做好的 -&gt; 完美的</t>
  </si>
  <si>
    <t>完美的</t>
  </si>
  <si>
    <t>/ˈpɜːrfɪkt/</t>
  </si>
  <si>
    <t>Practice makes perfect.</t>
  </si>
  <si>
    <t>熟能生巧（练习成就完美）。</t>
  </si>
  <si>
    <t>在这个 perfect 的日子里，大家都做得很好。</t>
  </si>
  <si>
    <t>per- 彻底 fect 做，完美成品不错过。</t>
  </si>
  <si>
    <t>perform</t>
  </si>
  <si>
    <t>per- (彻底地) + form (形式) -&gt; 彻底完成形式上的要求 -&gt; 执行/表演</t>
  </si>
  <si>
    <t>表演；执行</t>
  </si>
  <si>
    <t>/pərˈfɔːrm/</t>
  </si>
  <si>
    <t>She performs well under pressure.</t>
  </si>
  <si>
    <t>她在压力下表现良好。</t>
  </si>
  <si>
    <t>她在台上 perform 的形式非常优美。</t>
  </si>
  <si>
    <t>per- 彻底 form 形式，精彩表演是大事。</t>
  </si>
  <si>
    <t>perhaps</t>
  </si>
  <si>
    <t>haps</t>
  </si>
  <si>
    <t>per- (通过) + haps (运气) -&gt; 通过运气/偶然发生的 -&gt; 也许</t>
  </si>
  <si>
    <t>也许，可能</t>
  </si>
  <si>
    <t>/pərˈhæps/</t>
  </si>
  <si>
    <t>Perhaps it will rain tomorrow.</t>
  </si>
  <si>
    <t>也许明天会下雨。</t>
  </si>
  <si>
    <t>我们 perhaps 会遇到一些好运 haps。</t>
  </si>
  <si>
    <t>per- 通过 haps 运气，也许发生别在意。</t>
  </si>
  <si>
    <t>permit</t>
  </si>
  <si>
    <t>mit</t>
  </si>
  <si>
    <t>per- (穿过) + mit (送) -&gt; 送过去，让人通过 -&gt; 许可</t>
  </si>
  <si>
    <t>允许；许可证</t>
  </si>
  <si>
    <t>/pərˈmɪt/</t>
  </si>
  <si>
    <t>Will you permit me to leave?</t>
  </si>
  <si>
    <t>你允许我离开吗？</t>
  </si>
  <si>
    <t>拿到了 permit 许可证，你就能通过了。</t>
  </si>
  <si>
    <t>per- 穿过 mit 送，允许通过路很通。</t>
  </si>
  <si>
    <t>persist</t>
  </si>
  <si>
    <t>sist</t>
  </si>
  <si>
    <t>per- (始终) + sist (站立) -&gt; 始终站着不动摇 -&gt; 坚持</t>
  </si>
  <si>
    <t>坚持，持续</t>
  </si>
  <si>
    <t>/pərˈsɪst/</t>
  </si>
  <si>
    <t>You must persist in your studies.</t>
  </si>
  <si>
    <t>你必须坚持学习。</t>
  </si>
  <si>
    <t>他一直 persist 站在那里，从不放弃。</t>
  </si>
  <si>
    <t>per- 始终 sist 站，坚持到底不遗憾。</t>
  </si>
  <si>
    <t>permanent</t>
  </si>
  <si>
    <t>man</t>
  </si>
  <si>
    <t>per- (始终) + man (停留) + -ent (形容词后缀) -&gt; 始终停留在那里的 -&gt; 永久的</t>
  </si>
  <si>
    <t>永久的，持久的</t>
  </si>
  <si>
    <t>/ˈpɜːrmənənt/</t>
  </si>
  <si>
    <t>The damage is permanent.</t>
  </si>
  <si>
    <t>这种损害是永久性的。</t>
  </si>
  <si>
    <t>那个人 permanent 停留在这里，不再离开。</t>
  </si>
  <si>
    <t>per- 始终 man 停留，永久固定不回头。</t>
  </si>
  <si>
    <t>persuade</t>
  </si>
  <si>
    <t>suade</t>
  </si>
  <si>
    <t>per- (彻底地) + suade (建议/敦促) -&gt; 彻底建议某人 -&gt; 说服</t>
  </si>
  <si>
    <t>说服，劝说</t>
  </si>
  <si>
    <t>/pərˈsweɪd/</t>
  </si>
  <si>
    <t>I tried to persuade him to go.</t>
  </si>
  <si>
    <t>我试图说服他去。</t>
  </si>
  <si>
    <t>他不停地劝说，终于 persuade 了我。</t>
  </si>
  <si>
    <t>per- 彻底 suade 劝，说服他人意志转。</t>
  </si>
  <si>
    <t>per- (穿过) + spect (看) + -ive (名词后缀) -&gt; 看穿事物的眼光 -&gt; 视角/透视法</t>
  </si>
  <si>
    <t>观点；视角</t>
  </si>
  <si>
    <t>/pərˈspektɪv/</t>
  </si>
  <si>
    <t>We need a global perspective.</t>
  </si>
  <si>
    <t>我们需要全球视角。</t>
  </si>
  <si>
    <t>从这个 perspective 来看，问题很清楚。</t>
  </si>
  <si>
    <t>per- 看穿 spect 看，视角观点不一般。</t>
  </si>
  <si>
    <t>per- (彻底地) + plex (重叠/编织) -&gt; 彻底绕在一起 -&gt; 使困惑</t>
  </si>
  <si>
    <t>/pərˈpleks/</t>
  </si>
  <si>
    <t>The logic of the system perplexed me.</t>
  </si>
  <si>
    <t>这个系统的逻辑使我困惑。</t>
  </si>
  <si>
    <t>复杂的线条 plex 在一起，让人感到很 perplex。</t>
  </si>
  <si>
    <t>per- 彻底 plex 缠，困惑不解真难办。</t>
  </si>
  <si>
    <t>percent</t>
  </si>
  <si>
    <t>cent</t>
  </si>
  <si>
    <t>per- (每个) + cent (百) -&gt; 每一个一百份中的 -&gt; 百分之...</t>
  </si>
  <si>
    <t>百分比</t>
  </si>
  <si>
    <t>/pərˈsent/</t>
  </si>
  <si>
    <t>Ten percent of the students failed.</t>
  </si>
  <si>
    <t>10%的学生没及格。</t>
  </si>
  <si>
    <t>每一百 cent 里的比例就是 percent。</t>
  </si>
  <si>
    <t>per- 每一个 cent 百，百分比值记心里。</t>
  </si>
  <si>
    <t>perceive</t>
  </si>
  <si>
    <t>ceive</t>
  </si>
  <si>
    <t>per- (彻底地) + ceive (抓/拿) -&gt; 彻底捕捉到信号 -&gt; 察觉/感知</t>
  </si>
  <si>
    <t>察觉，感知</t>
  </si>
  <si>
    <t>/pərˈsiːv/</t>
  </si>
  <si>
    <t>Cats can perceive movement easily.</t>
  </si>
  <si>
    <t>猫可以轻松察觉到动作。</t>
  </si>
  <si>
    <t>我的感官 ceive 到信号，从而 perceive 到了危险。</t>
  </si>
  <si>
    <t>per- 彻底 ceive 抓，感知察觉顶呱呱。</t>
  </si>
  <si>
    <t>per- (始终) + pet (追求/奔向) + -ual (形容词后缀) -&gt; 始终在追求/运行的 -&gt; 永恒的</t>
  </si>
  <si>
    <t>永恒的，长期的</t>
  </si>
  <si>
    <t>/pərˈpetʃuəl/</t>
  </si>
  <si>
    <t>They lived in perpetual fear.</t>
  </si>
  <si>
    <t>他们生活在永恒的恐惧中。</t>
  </si>
  <si>
    <t>这台机器 perpetual 运转，仿佛永恒。</t>
  </si>
  <si>
    <t>per- 始终 pet 追，永恒状态不停归。</t>
  </si>
  <si>
    <t>perimeter</t>
  </si>
  <si>
    <t>peri-</t>
  </si>
  <si>
    <t>meter</t>
  </si>
  <si>
    <t>peri- (周围) + meter (测量) -&gt; 测量周围一圈的长度 -&gt; 周长</t>
  </si>
  <si>
    <t>周长</t>
  </si>
  <si>
    <t>/pəˈrɪmɪtə(r)/</t>
  </si>
  <si>
    <t>The guards patrolled the perimeter of the estate.</t>
  </si>
  <si>
    <t>警卫在庄园的周边巡逻。</t>
  </si>
  <si>
    <t>围墙的 perimeter (周长) 很大，需要很多 guard 绕着它走。</t>
  </si>
  <si>
    <t>peri 绕一圈，meter 是测量，合起是周长。</t>
  </si>
  <si>
    <t>period</t>
  </si>
  <si>
    <t>od</t>
  </si>
  <si>
    <t>peri- (周围) + od (路) -&gt; 绕一圈的路程 -&gt; 周期/时期</t>
  </si>
  <si>
    <t>时期</t>
  </si>
  <si>
    <t>/ˈpɪəriəd/</t>
  </si>
  <si>
    <t>The study covered a period of 20 years.</t>
  </si>
  <si>
    <t>这项研究涵盖了20年的时间。</t>
  </si>
  <si>
    <t>在这个特殊的 period (时期) 里，我们必须绕着旧路重新出发。</t>
  </si>
  <si>
    <t>peri 绕着跑，od 路一条，走完一圈是一段期。</t>
  </si>
  <si>
    <t>peripheral</t>
  </si>
  <si>
    <t>pher</t>
  </si>
  <si>
    <t>peri- (周围) + pher (带有/携带) + -al (形容词后缀) -&gt; 带有环绕性质的 -&gt; 外围的</t>
  </si>
  <si>
    <t>外围的，次要的</t>
  </si>
  <si>
    <t>/pəˈrɪfərəl/</t>
  </si>
  <si>
    <t>He was only a peripheral figure in the movement.</t>
  </si>
  <si>
    <t>他在该运动中只是个次要人物。</t>
  </si>
  <si>
    <t>这些 peripheral (次要的) 设备都放在电脑的周围。</t>
  </si>
  <si>
    <t>peri 在周围，pher 带在边，外围次要边上站。</t>
  </si>
  <si>
    <t>periscope</t>
  </si>
  <si>
    <t>scope</t>
  </si>
  <si>
    <t>peri- (周围) + scope (看) -&gt; 用来观察四周的工具 -&gt; 潜望镜</t>
  </si>
  <si>
    <t>潜望镜</t>
  </si>
  <si>
    <t>/ˈperɪskəʊp/</t>
  </si>
  <si>
    <t>The submarine captain looked through the periscope.</t>
  </si>
  <si>
    <t>潜艇艇长通过潜望镜观察。</t>
  </si>
  <si>
    <t>用 periscope (潜望镜) 可以看到海面上周围的情况。</t>
  </si>
  <si>
    <t>peri 看周围，scope 目光随，潜望镜里真相垂。</t>
  </si>
  <si>
    <t>periodic</t>
  </si>
  <si>
    <t>peri- (周围) + od (路) + -ic (形容词后缀) -&gt; 像周期一样循环的 -&gt; 定期的</t>
  </si>
  <si>
    <t>定期的，周期的</t>
  </si>
  <si>
    <t>/ˌpɪəriˈɒdɪk/</t>
  </si>
  <si>
    <t>She makes periodic visits to her dentist.</t>
  </si>
  <si>
    <t>她定期去看牙医。</t>
  </si>
  <si>
    <t>这份 periodic (周期的) 报告每个月都要提交一次。</t>
  </si>
  <si>
    <t>绕圈走老路，periodic 定期做。</t>
  </si>
  <si>
    <t>perigee</t>
  </si>
  <si>
    <t>gee</t>
  </si>
  <si>
    <t>peri- (靠近) + gee (地球) -&gt; 靠近地球的点 -&gt; 近地点</t>
  </si>
  <si>
    <t>近地点</t>
  </si>
  <si>
    <t>/ˈperɪdʒiː/</t>
  </si>
  <si>
    <t>The moon is at perigee today.</t>
  </si>
  <si>
    <t>月球今天处于近地点。</t>
  </si>
  <si>
    <t>当月球处于 perigee (近地点) 时，离地球最近。</t>
  </si>
  <si>
    <t>peri 靠近，gee 是地，近地点就在这里。</t>
  </si>
  <si>
    <t>perihelion</t>
  </si>
  <si>
    <t>helion</t>
  </si>
  <si>
    <t>peri- (靠近) + helion (太阳) -&gt; 靠近太阳的点 -&gt; 近日点</t>
  </si>
  <si>
    <t>近日点</t>
  </si>
  <si>
    <t>/ˌperiˈhiːliən/</t>
  </si>
  <si>
    <t>Earth reaches its perihelion in January.</t>
  </si>
  <si>
    <t>地球在1月份到达近日点。</t>
  </si>
  <si>
    <t>perihelion (近日点) 是行星离太阳最近的时刻。</t>
  </si>
  <si>
    <t>peri 是靠近，helion 太阳心，近日点儿最贴心。</t>
  </si>
  <si>
    <t>pericardium</t>
  </si>
  <si>
    <t>card</t>
  </si>
  <si>
    <t>peri- (周围) + card (心) + -ium (名词后缀，表示组织) -&gt; 心脏周围的膜 -&gt; 心包</t>
  </si>
  <si>
    <t>心包，心外膜</t>
  </si>
  <si>
    <t>/ˌperɪˈkɑːdiəm/</t>
  </si>
  <si>
    <t>The pericardium protects the heart.</t>
  </si>
  <si>
    <t>心包保护着心脏。</t>
  </si>
  <si>
    <t>医生正在检查心脏周围的 pericardium (心包) 层。</t>
  </si>
  <si>
    <t>peri 在周围，card 心脏位，心包膜来护心内。</t>
  </si>
  <si>
    <t>periphrasis</t>
  </si>
  <si>
    <t>phras</t>
  </si>
  <si>
    <t>peri- (绕圈子) + phras (说) + -is (名词后缀) -&gt; 绕着弯子说 -&gt; 迂回说法</t>
  </si>
  <si>
    <t>迂回说法</t>
  </si>
  <si>
    <t>/pəˈrɪfrəsɪs/</t>
  </si>
  <si>
    <t>Using 'the author of this book' instead of 'I' is a periphrasis.</t>
  </si>
  <si>
    <t>用“本书作者”代替“我”是一种迂回的说法。</t>
  </si>
  <si>
    <t>他说话总喜欢 periphrasis (绕圈子说)，不直接告诉真相。</t>
  </si>
  <si>
    <t>peri 绕一圈，phras 把话说，迂回说法太啰嗦。</t>
  </si>
  <si>
    <t>periodontal</t>
  </si>
  <si>
    <t>odont</t>
  </si>
  <si>
    <t>peri- (周围) + odont (牙齿) + -al (形容词后缀) -&gt; 牙齿周围的 -&gt; 牙周的</t>
  </si>
  <si>
    <t>牙周的</t>
  </si>
  <si>
    <t>/ˌperiəˈdɒntl/</t>
  </si>
  <si>
    <t>He is suffering from periodontal disease.</t>
  </si>
  <si>
    <t>他正患有牙周病。</t>
  </si>
  <si>
    <t>保护好牙齿周围的 periodontal (牙周的) 组织非常重要。</t>
  </si>
  <si>
    <t>peri 周围，odont 牙，牙周组织别坏了。</t>
  </si>
  <si>
    <t>pedestrian</t>
  </si>
  <si>
    <t>ped- (脚) + -estrian (人) -&gt; 用脚走路的人 -&gt; 行人</t>
  </si>
  <si>
    <t>行人</t>
  </si>
  <si>
    <t>/pəˈdestriən/</t>
  </si>
  <si>
    <t>The area is open only to pedestrians.</t>
  </si>
  <si>
    <t>该区域仅对行人开放。</t>
  </si>
  <si>
    <t>这位 pedestrian（行人）正走在斑马线上。由于这里车多，pedestrian 必须非常小心。</t>
  </si>
  <si>
    <t>脚走大街叫行人，pedestrian 莫要跑。</t>
  </si>
  <si>
    <t>pedal</t>
  </si>
  <si>
    <t>ped- (脚) + -al (形容词/名词后缀) -&gt; 用脚踩的东西 -&gt; 踏板</t>
  </si>
  <si>
    <t>踏板</t>
  </si>
  <si>
    <t>/ˈpedl/</t>
  </si>
  <si>
    <t>He pushed the pedals and the bike moved fast.</t>
  </si>
  <si>
    <t>他用力踩动踏板，自行车飞快行驶。</t>
  </si>
  <si>
    <t>骑自行车需要用脚踩 pedal（踏板）。如果你不踩 pedal，车子就会停下来。</t>
  </si>
  <si>
    <t>脚下用力踩 pedal，单车转动像风火。</t>
  </si>
  <si>
    <t>expedite</t>
  </si>
  <si>
    <t>ex- (出) + ped- (脚) + -ite (动词后缀) -&gt; 将脚从束缚中解脱出来 -&gt; 加快</t>
  </si>
  <si>
    <t>加快</t>
  </si>
  <si>
    <t>/ˈekspədaɪt/</t>
  </si>
  <si>
    <t>We should expedite the processing of your application.</t>
  </si>
  <si>
    <t>我们应当加快处理您的申请。</t>
  </si>
  <si>
    <t>为了赶上截止日期，我们需要 expedite（加快）流程。抽出 ped（脚）全力奔跑就是 expedite。</t>
  </si>
  <si>
    <t>解脱双脚快快走，expedite 效率有。</t>
  </si>
  <si>
    <t>impediment</t>
  </si>
  <si>
    <t>im- (进入/内) + ped- (脚) + -ment (名词后缀) -&gt; 缠住脚的东西 -&gt; 阻碍</t>
  </si>
  <si>
    <t>障碍</t>
  </si>
  <si>
    <t>/ɪmˈpedɪmənt/</t>
  </si>
  <si>
    <t>Lack of money is a major impediment to progress.</t>
  </si>
  <si>
    <t>资金匮乏是取得进展的主要障碍。</t>
  </si>
  <si>
    <t>他的脚下有个 impediment（阻碍），让他摔了一跤。任何阻止 ped（脚）前进的都是 impediment。</t>
  </si>
  <si>
    <t>脚入泥潭是阻碍，impediment 真无奈。</t>
  </si>
  <si>
    <t>pedicure</t>
  </si>
  <si>
    <t>pedi</t>
  </si>
  <si>
    <t>cure</t>
  </si>
  <si>
    <t>pedi- (脚) + cure (护理) -&gt; 针对脚的护理 -&gt; 足部护理</t>
  </si>
  <si>
    <t>修脚</t>
  </si>
  <si>
    <t>/ˈpedɪkjʊə(r)/</t>
  </si>
  <si>
    <t>She went to the salon for a pedicure.</t>
  </si>
  <si>
    <t>她去美发沙龙做了足部护理。</t>
  </si>
  <si>
    <t>在夏天，很多女性喜欢去做 pedicure（足部护理）。给 ped（脚）一个 cure（护理）就是 pedicure。</t>
  </si>
  <si>
    <t>脚部护理 pedicure，美足达人就是你。</t>
  </si>
  <si>
    <t>podium</t>
  </si>
  <si>
    <t>pod- (脚) + -ium (地点) -&gt; 垫在脚下的台子 -&gt; 讲台</t>
  </si>
  <si>
    <t>讲台</t>
  </si>
  <si>
    <t>/ˈpəʊdiəm/</t>
  </si>
  <si>
    <t>The winner stood on the podium to receive the medal.</t>
  </si>
  <si>
    <t>获胜者站在领奖台上领奖。</t>
  </si>
  <si>
    <t>演讲者走向 podium（讲台）。podium 就是那个让你的 pod（脚）站得更高的地方。</t>
  </si>
  <si>
    <t>脚下站个小台子，podium 领奖美滋滋。</t>
  </si>
  <si>
    <t>tripod</t>
  </si>
  <si>
    <t>tri-</t>
  </si>
  <si>
    <t>tri- (三) + pod- (脚) -&gt; 三只脚的东西 -&gt; 三脚架</t>
  </si>
  <si>
    <t>三脚架</t>
  </si>
  <si>
    <t>/ˈtraɪpɒd/</t>
  </si>
  <si>
    <t>The photographer set up his tripod.</t>
  </si>
  <si>
    <t>摄影师架起了他的三脚架。</t>
  </si>
  <si>
    <t>为了拍出稳定的照片，我需要一个 tripod（三脚架）。tri 是三，pod 是脚，所以叫 tripod。</t>
  </si>
  <si>
    <t>三只脚的架子稳，tripod 摄影最标准。</t>
  </si>
  <si>
    <t>centipede</t>
  </si>
  <si>
    <t>centi-</t>
  </si>
  <si>
    <t>pede</t>
  </si>
  <si>
    <t>centi- (百) + pede (脚) -&gt; 有一百只脚的昆虫 -&gt; 蜈蚣</t>
  </si>
  <si>
    <t>蜈蚣</t>
  </si>
  <si>
    <t>/ˈsentɪpiːd/</t>
  </si>
  <si>
    <t>A centipede has many legs.</t>
  </si>
  <si>
    <t>蜈蚣有很多条腿。</t>
  </si>
  <si>
    <t>传说 centipede（蜈蚣）有一百只脚。centi 是百，pede 是脚，这就是 centipede。</t>
  </si>
  <si>
    <t>百只脚的小昆虫，centipede 穿林中。</t>
  </si>
  <si>
    <t>biped</t>
  </si>
  <si>
    <t>bi- (二) + ped- (脚) -&gt; 两只脚的生物 -&gt; 两足动物</t>
  </si>
  <si>
    <t>两足动物</t>
  </si>
  <si>
    <t>/ˈbaɪped/</t>
  </si>
  <si>
    <t>Humans are bipeds, meaning they walk on two legs.</t>
  </si>
  <si>
    <t>人类是两足动物，意味着他们用两条腿走路。</t>
  </si>
  <si>
    <t>人类是典型的 biped（两足动物）。bi 代表二，ped 代表脚，用两只脚走路就是 biped。</t>
  </si>
  <si>
    <t>两只脚走天下，biped 生物就是他。</t>
  </si>
  <si>
    <t>podiatrist</t>
  </si>
  <si>
    <t>-iatr-</t>
  </si>
  <si>
    <t>pod- (脚) + -iatr- (医疗) + -ist (人) -&gt; 专门治脚病的人 -&gt; 足科医生</t>
  </si>
  <si>
    <t>足病医生</t>
  </si>
  <si>
    <t>/pəˈdaɪətrɪst/</t>
  </si>
  <si>
    <t>The podiatrist examined my sore toe.</t>
  </si>
  <si>
    <t>足科医生检查了我疼痛的脚趾。</t>
  </si>
  <si>
    <t>如果你的脚受伤了，你需要去看 podiatrist（足科医生）。他是 pod（脚）的专家。</t>
  </si>
  <si>
    <t>脚部生病找医生，podiatrist 最心细。</t>
  </si>
  <si>
    <t>propel</t>
  </si>
  <si>
    <t>pel</t>
  </si>
  <si>
    <t>pro- (向前) + pel (推) -&gt; 向前推动 -&gt; 推进</t>
  </si>
  <si>
    <t>推进，驱动</t>
  </si>
  <si>
    <t>/prəˈpel/</t>
  </si>
  <si>
    <t>A jet engine is used to propel the aircraft.</t>
  </si>
  <si>
    <t>喷气发动机用于推进飞机。</t>
  </si>
  <si>
    <t>用 pro- 向前推 pel，就是 propel 推进。</t>
  </si>
  <si>
    <t>pro向前推，propel快起飞。</t>
  </si>
  <si>
    <t>expel</t>
  </si>
  <si>
    <t>ex- (向外) + pel (推) -&gt; 向外推出去 -&gt; 驱逐</t>
  </si>
  <si>
    <t>驱逐，开除</t>
  </si>
  <si>
    <t>/ɪkˈspel/</t>
  </si>
  <si>
    <t>The student was expelled for cheating in the exam.</t>
  </si>
  <si>
    <t>那个学生因考试作弊被开除了。</t>
  </si>
  <si>
    <t>将垃圾 ex- 向外推 pel，就是 expel 驱逐。</t>
  </si>
  <si>
    <t>ex向外推，expel往外推。</t>
  </si>
  <si>
    <t>compel</t>
  </si>
  <si>
    <t>com- (加强) + pel (推) -&gt; 用强力去推 -&gt; 强迫</t>
  </si>
  <si>
    <t>强迫，迫使</t>
  </si>
  <si>
    <t>/kəmˈpel/</t>
  </si>
  <si>
    <t>Circumstances compel me to resign.</t>
  </si>
  <si>
    <t>情况迫使我辞职。</t>
  </si>
  <si>
    <t>com- 集中力量推 pel，就是 compel 强迫。</t>
  </si>
  <si>
    <t>com力集中，compel强迫行。</t>
  </si>
  <si>
    <t>repel</t>
  </si>
  <si>
    <t>re- (反向) + pel (推) -&gt; 反向推回去 -&gt; 击退</t>
  </si>
  <si>
    <t>击退，抵制</t>
  </si>
  <si>
    <t>/rɪˈpel/</t>
  </si>
  <si>
    <t>The army managed to repel the invaders.</t>
  </si>
  <si>
    <t>军队成功击退了侵略者。</t>
  </si>
  <si>
    <t>把敌人 re- 往回推 pel，就是 repel 击退。</t>
  </si>
  <si>
    <t>re向后推，repel击退它。</t>
  </si>
  <si>
    <t>dispel</t>
  </si>
  <si>
    <t>dis- (向四周) + pel (推) -&gt; 把东西推向四周散开 -&gt; 消除</t>
  </si>
  <si>
    <t>消除（疑虑等），驱散</t>
  </si>
  <si>
    <t>/dɪˈspel/</t>
  </si>
  <si>
    <t>Her warm smile helped dispel my nervousness.</t>
  </si>
  <si>
    <t>她温暖的微笑帮助消除了我的紧张。</t>
  </si>
  <si>
    <t>疑虑 dis- 分散地推 pel，就是 dispel 消除。</t>
  </si>
  <si>
    <t>dis四处散，dispel全消除。</t>
  </si>
  <si>
    <t>pulse</t>
  </si>
  <si>
    <t>puls</t>
  </si>
  <si>
    <t>puls (跳动) + -e (名词后缀) -&gt; 血管的跳动 -&gt; 脉搏</t>
  </si>
  <si>
    <t>脉搏，跳动</t>
  </si>
  <si>
    <t>/pʌls/</t>
  </si>
  <si>
    <t>The doctor felt the patient's pulse.</t>
  </si>
  <si>
    <t>医生给病人切了脉。</t>
  </si>
  <si>
    <t>血管里的 puls 跳动，就是 pulse 脉搏。</t>
  </si>
  <si>
    <t>puls跳一跳，pulse脉搏到。</t>
  </si>
  <si>
    <t>impulse</t>
  </si>
  <si>
    <t>im- (进入) + puls (推) + -e (后缀) -&gt; 内心的驱动力 -&gt; 冲动</t>
  </si>
  <si>
    <t>冲动，动力</t>
  </si>
  <si>
    <t>/ˈɪmpʌls/</t>
  </si>
  <si>
    <t>He has a sudden impulse to travel.</t>
  </si>
  <si>
    <t>他突然产生一股去旅游的冲动。</t>
  </si>
  <si>
    <t>心中 im- 产生一股推力 puls，就是 impulse 冲动。</t>
  </si>
  <si>
    <t>im在心里，impulse是冲动。</t>
  </si>
  <si>
    <t>compulsory</t>
  </si>
  <si>
    <t>com- (加强) + puls (推) + -ory (形容词后缀) -&gt; 被强力推着走的 -&gt; 强制性的</t>
  </si>
  <si>
    <t>义务的，必修的</t>
  </si>
  <si>
    <t>/kəmˈpʌlsəri/</t>
  </si>
  <si>
    <t>Education is compulsory for all children.</t>
  </si>
  <si>
    <t>所有儿童都必须接受义务教育。</t>
  </si>
  <si>
    <t>被 com- 强力推 puls 的任务，是 compulsory 强制的。</t>
  </si>
  <si>
    <t>compuls强制推，必修没法退。</t>
  </si>
  <si>
    <t>repulsive</t>
  </si>
  <si>
    <t>re- (反向) + puls (推) + -ive (形容词后缀) -&gt; 把人往反方向推的 -&gt; 令人厌恶的</t>
  </si>
  <si>
    <t>令人厌恶的，排斥的</t>
  </si>
  <si>
    <t>/rɪˈpʌlsɪv/</t>
  </si>
  <si>
    <t>The smell was absolutely repulsive.</t>
  </si>
  <si>
    <t>那味道绝对令人厌恶。</t>
  </si>
  <si>
    <t>气味把人 re- 向后推 puls，这就是 repulsive 讨厌的。</t>
  </si>
  <si>
    <t>re往后推，repulsive太反胃。</t>
  </si>
  <si>
    <t>pulsate</t>
  </si>
  <si>
    <t>puls (跳动) + -ate (动词后缀) -&gt; 使跳动 -&gt; 跳动</t>
  </si>
  <si>
    <t>搏动，悸动</t>
  </si>
  <si>
    <t>/ˈpʌlseɪt/</t>
  </si>
  <si>
    <t>The lights began to pulsate in time with the music.</t>
  </si>
  <si>
    <t>灯光开始随音乐节奏闪烁。</t>
  </si>
  <si>
    <t>节奏感在 puls 跳动，就是在 pulsate 搏动。</t>
  </si>
  <si>
    <t>puls跳动，pulsate律动中。</t>
  </si>
  <si>
    <t>penalty</t>
  </si>
  <si>
    <t>pen</t>
  </si>
  <si>
    <t>pen (惩罚) + -alty (名词后缀) -&gt; 给予惩罚的行为或结果 -&gt; 罚金，处罚</t>
  </si>
  <si>
    <t>处罚，罚款</t>
  </si>
  <si>
    <t>/ˈpenəlti/</t>
  </si>
  <si>
    <t>The maximum penalty for the crime is ten years in prison.</t>
  </si>
  <si>
    <t>该罪行的最高刑罚是十年监禁。</t>
  </si>
  <si>
    <t>这场比赛他犯规了，所以被判了一个 penalty (罚球/处罚)。</t>
  </si>
  <si>
    <t>罚金 penalty，犯错没利息。</t>
  </si>
  <si>
    <t>punish</t>
  </si>
  <si>
    <t>pun</t>
  </si>
  <si>
    <t>pun (惩罚) + -ish (动词后缀) -&gt; 执行惩罚的操作 -&gt; 惩罚</t>
  </si>
  <si>
    <t>惩罚，处罚</t>
  </si>
  <si>
    <t>/ˈpʌnɪʃ/</t>
  </si>
  <si>
    <t>Parents should not punish children by hitting them.</t>
  </si>
  <si>
    <t>父母不应该通过殴打来惩罚孩子。</t>
  </si>
  <si>
    <t>如果你不好好做作业，老师会 punish (惩罚) 你的。</t>
  </si>
  <si>
    <t>punish 是惩罚，犯错代价大。</t>
  </si>
  <si>
    <t>punishment</t>
  </si>
  <si>
    <t>pun (惩罚) + -ish (动词后缀) + -ment (名词后缀) -&gt; 惩罚的具体手段或状态 -&gt; 惩罚</t>
  </si>
  <si>
    <t>惩罚，刑罚</t>
  </si>
  <si>
    <t>/ˈpʌnɪʃmənt/</t>
  </si>
  <si>
    <t>The punishment must fit the crime.</t>
  </si>
  <si>
    <t>罚当其罪。</t>
  </si>
  <si>
    <t>这是对他撒谎的 punishment (惩罚)。</t>
  </si>
  <si>
    <t>惩罚 punishment，法律是重任。</t>
  </si>
  <si>
    <t>impunity</t>
  </si>
  <si>
    <t>im- (不) + pun (惩罚) + -ity (名词后缀) -&gt; 不受到惩罚的状态 -&gt; 免受惩罚</t>
  </si>
  <si>
    <t>免除惩罚</t>
  </si>
  <si>
    <t>/ɪmˈpjuːnəti/</t>
  </si>
  <si>
    <t>No one should be able to break the law with impunity.</t>
  </si>
  <si>
    <t>任何人都不能逍遥法外。</t>
  </si>
  <si>
    <t>他以为自己有后台，就可以带着 impunity (免责) 违法。</t>
  </si>
  <si>
    <t>im 加 pun，免罪不进门。</t>
  </si>
  <si>
    <t>penalize</t>
  </si>
  <si>
    <t>pen (惩罚) + -al (形容词后缀) + -ize (动词后缀) -&gt; 使某人受到刑罚相关的对待 -&gt; 处罚，判罚</t>
  </si>
  <si>
    <t>处罚，判罚</t>
  </si>
  <si>
    <t>/ˈpiːnəlaɪz/</t>
  </si>
  <si>
    <t>The new law will penalize companies that pollute the environment.</t>
  </si>
  <si>
    <t>新法律将处罚污染环境的公司。</t>
  </si>
  <si>
    <t>运动员因为服用兴奋剂而被 penalize (处罚) 了。</t>
  </si>
  <si>
    <t>penalize 叫处罚，规则不能踏。</t>
  </si>
  <si>
    <t>repent</t>
  </si>
  <si>
    <t>pent</t>
  </si>
  <si>
    <t>re- (再次/强化) + pent (痛苦) -&gt; 反复因为做过的事感到痛苦 -&gt; 忏悔，后悔</t>
  </si>
  <si>
    <t>后悔，忏悔</t>
  </si>
  <si>
    <t>/rɪˈpent/</t>
  </si>
  <si>
    <t>He came to repent of his sins.</t>
  </si>
  <si>
    <t>他来忏悔他的罪过。</t>
  </si>
  <si>
    <t>做了错事后，他开始深深地 repent (忏悔) 自己的行为。</t>
  </si>
  <si>
    <t>后悔 repent，真心不欺骗。</t>
  </si>
  <si>
    <t>penal</t>
  </si>
  <si>
    <t>pen (惩罚) + -al (形容词后缀) -&gt; 关于惩罚的 -&gt; 刑罚的</t>
  </si>
  <si>
    <t>刑事的，刑罚的</t>
  </si>
  <si>
    <t>/ˈpiːnl/</t>
  </si>
  <si>
    <t>The government is considering penal reforms.</t>
  </si>
  <si>
    <t>政府正在考虑进行刑法改革。</t>
  </si>
  <si>
    <t>国家的 penal (刑罚的) 系统非常严格。</t>
  </si>
  <si>
    <t>penal 刑事，法庭有名字。</t>
  </si>
  <si>
    <t>punitive</t>
  </si>
  <si>
    <t>pun (惩罚) + -it (中缀) + -ive (形容词后缀) -&gt; 带有惩罚性质的 -&gt; 惩罚性的</t>
  </si>
  <si>
    <t>惩罚性的</t>
  </si>
  <si>
    <t>/ˈpjuːnətɪv/</t>
  </si>
  <si>
    <t>The court awarded punitive damages to the victim.</t>
  </si>
  <si>
    <t>法院判定给予受害者惩罚性损害赔偿。</t>
  </si>
  <si>
    <t>政府采取了 punitive (惩罚性的) 措施来应对贸易违规。</t>
  </si>
  <si>
    <t>punitive 惩罚性，法治讲公正。</t>
  </si>
  <si>
    <t>penitentiary</t>
  </si>
  <si>
    <t>pen (惩罚/悔过) + -it (走/过程) + -ent (的人) + -iary (场所) -&gt; 让人悔过受罚的地方 -&gt; 监狱</t>
  </si>
  <si>
    <t>监狱，感化院</t>
  </si>
  <si>
    <t>/ˌpenɪˈtenʃəri/</t>
  </si>
  <si>
    <t>He was sentenced to life in a federal penitentiary.</t>
  </si>
  <si>
    <t>他被判在联邦监狱终身监禁。</t>
  </si>
  <si>
    <t>他被关在那个戒备森严的 penitentiary (监狱) 里。</t>
  </si>
  <si>
    <t>penitentiary 是监狱，后悔也无计。</t>
  </si>
  <si>
    <t>penance</t>
  </si>
  <si>
    <t>pen (惩罚/痛苦) + -ance (名词后缀) -&gt; 为了弥补错误而惩罚自己 -&gt; 苦行，忏悔</t>
  </si>
  <si>
    <t>苦行，赎罪</t>
  </si>
  <si>
    <t>/ˈpenəns/</t>
  </si>
  <si>
    <t>He did penance for his sins by fasting.</t>
  </si>
  <si>
    <t>他通过禁食来为自己的罪过赎罪。</t>
  </si>
  <si>
    <t>他把每天清理街道当作一种 penance (苦行/赎罪)。</t>
  </si>
  <si>
    <t>penance 苦行，心灵得洗净。</t>
  </si>
  <si>
    <t>part</t>
  </si>
  <si>
    <t>part (部分) -&gt; 整体中的一小块 -&gt; 部分</t>
  </si>
  <si>
    <t>部分，角色</t>
  </si>
  <si>
    <t>/pɑːrt/</t>
  </si>
  <si>
    <t>He played a leading part in the film.</t>
  </si>
  <si>
    <t>他在电影中扮演主角。</t>
  </si>
  <si>
    <t>他是这个 part（部分）的主角。</t>
  </si>
  <si>
    <t>part 部分，角色一人。</t>
  </si>
  <si>
    <t>party</t>
  </si>
  <si>
    <t>part (部分) + -y (名词后缀) -&gt; 划分出来的一群人 -&gt; 聚会/政党</t>
  </si>
  <si>
    <t>聚会，党派</t>
  </si>
  <si>
    <t>/ˈpɑːrti/</t>
  </si>
  <si>
    <t>They are having a birthday party.</t>
  </si>
  <si>
    <t>他们正在举办生日聚会。</t>
  </si>
  <si>
    <t>在 party（派对）上分蛋糕。</t>
  </si>
  <si>
    <t>party 聚会，志同道合。</t>
  </si>
  <si>
    <t>partial</t>
  </si>
  <si>
    <t>part (部分) + -ial (形容词后缀) -&gt; 只关于一部分的 -&gt; 部分的/片面的</t>
  </si>
  <si>
    <t>局部的，不公平的</t>
  </si>
  <si>
    <t>/ˈpɑːrʃl/</t>
  </si>
  <si>
    <t>The report provides only a partial picture of the situation.</t>
  </si>
  <si>
    <t>这封报告只提供了情况的局部面貌。</t>
  </si>
  <si>
    <t>他对那个 partial（部分的）证据太偏心了。</t>
  </si>
  <si>
    <t>partial 片面，局部不全。</t>
  </si>
  <si>
    <t>apartment</t>
  </si>
  <si>
    <t>a- (向/加强) + part (分开) + -ment (名词后缀) -&gt; 被分开的独立居住单元 -&gt; 公寓</t>
  </si>
  <si>
    <t>公寓，套房</t>
  </si>
  <si>
    <t>/əˈpɑːrtmənt/</t>
  </si>
  <si>
    <t>She lives in a small apartment in London.</t>
  </si>
  <si>
    <t>她住在伦敦的一套小公寓里。</t>
  </si>
  <si>
    <t>公寓 apartment 是在大楼里 part（分开）住。</t>
  </si>
  <si>
    <t>apartment 住，房间隔开。</t>
  </si>
  <si>
    <t>depart</t>
  </si>
  <si>
    <t>de- (离开) + part (部分) -&gt; 从原本的部分中分离出去 -&gt; 离开</t>
  </si>
  <si>
    <t>离开，出发</t>
  </si>
  <si>
    <t>/dɪˈpɑːrt/</t>
  </si>
  <si>
    <t>The train is scheduled to depart at 8 a.m.</t>
  </si>
  <si>
    <t>火车预定于上午8点出发。</t>
  </si>
  <si>
    <t>他决定 depart（离开）这个是非之地。</t>
  </si>
  <si>
    <t>depart 出发，分离出发。</t>
  </si>
  <si>
    <t>department</t>
  </si>
  <si>
    <t>de- (分) + part (部分) + -ment (名词后缀) -&gt; 组织中被划分出来的部分 -&gt; 部门</t>
  </si>
  <si>
    <t>部，系，部门</t>
  </si>
  <si>
    <t>/dɪˈpɑːrtmənt/</t>
  </si>
  <si>
    <t>Which department do you work in?</t>
  </si>
  <si>
    <t>你在哪个部门工作？</t>
  </si>
  <si>
    <t>在这个 department（部门）中每个人都有对应的 part（任务）。</t>
  </si>
  <si>
    <t>department 部门，分工明确。</t>
  </si>
  <si>
    <t>particular</t>
  </si>
  <si>
    <t>part (部分) + -ic (形容词后缀) + -ular (形容词后缀) -&gt; 针对某个特定部分的 -&gt; 特定的</t>
  </si>
  <si>
    <t>特别的，挑剔的</t>
  </si>
  <si>
    <t>/pərˈtɪkjələr/</t>
  </si>
  <si>
    <t>Is there anything in particular you'd like to do?</t>
  </si>
  <si>
    <t>你有什么特别想做的事吗？</t>
  </si>
  <si>
    <t>他对这个 particular（特别的）细节很在意。</t>
  </si>
  <si>
    <t>particular 特别，细节讲究。</t>
  </si>
  <si>
    <t>participate</t>
  </si>
  <si>
    <t>parti</t>
  </si>
  <si>
    <t>parti (部分) + -cip (拿) + -ate (动词后缀) -&gt; 拿走其中的一份/分享 -&gt; 参加</t>
  </si>
  <si>
    <t>参加，参与</t>
  </si>
  <si>
    <t>/pɑːrˈtɪsɪpeɪt/</t>
  </si>
  <si>
    <t>Everyone should participate in the discussion.</t>
  </si>
  <si>
    <t>每个人都应该参加讨论。</t>
  </si>
  <si>
    <t>想要 participate（参加）就要出力。</t>
  </si>
  <si>
    <t>participate 参加，分得一份。</t>
  </si>
  <si>
    <t>particle</t>
  </si>
  <si>
    <t>part (部分) + -icle (微小后缀) -&gt; 非常小的部分 -&gt; 微粒</t>
  </si>
  <si>
    <t>微粒，极小量</t>
  </si>
  <si>
    <t>/ˈpɑːrtɪkl/</t>
  </si>
  <si>
    <t>Dust particles are floating in the sunlight.</t>
  </si>
  <si>
    <t>尘埃微粒在阳光下飘浮。</t>
  </si>
  <si>
    <t>一小颗 particle（微粒）也是 part（部分）。</t>
  </si>
  <si>
    <t>particle 粒子，细小如尘。</t>
  </si>
  <si>
    <t>partition</t>
  </si>
  <si>
    <t>part (分) + -ition (名词后缀) -&gt; 划分的行为或结果 -&gt; 隔板/分割</t>
  </si>
  <si>
    <t>隔墙，分割</t>
  </si>
  <si>
    <t>/pɑːrˈtɪʃn/</t>
  </si>
  <si>
    <t>The room was divided by a wooden partition.</t>
  </si>
  <si>
    <t>房间由一个木隔板隔开。</t>
  </si>
  <si>
    <t>用 partition（隔板）把房间分成了两个 part（部分）。</t>
  </si>
  <si>
    <t>partition 隔开，空间划分。</t>
  </si>
  <si>
    <t>partner</t>
  </si>
  <si>
    <t>part (份) + -ner (人) -&gt; 分享一份利益的人 -&gt; 伙伴</t>
  </si>
  <si>
    <t>伙伴，搭档</t>
  </si>
  <si>
    <t>/ˈpɑːrtnər/</t>
  </si>
  <si>
    <t>He is my business partner.</t>
  </si>
  <si>
    <t>他是我的商业伙伴。</t>
  </si>
  <si>
    <t>好 partner（伙伴）一起分钱。</t>
  </si>
  <si>
    <t>partner 搭档，利益共存。</t>
  </si>
  <si>
    <t>partly</t>
  </si>
  <si>
    <t>part (部分) + -ly (副词后缀) -&gt; 部分地</t>
  </si>
  <si>
    <t>在一定程度上，部分地</t>
  </si>
  <si>
    <t>/ˈpɑːrtli/</t>
  </si>
  <si>
    <t>The accident was partly his fault.</t>
  </si>
  <si>
    <t>这次事故部分是他的错。</t>
  </si>
  <si>
    <t>这只是 partly（部分地）正确。</t>
  </si>
  <si>
    <t>partly 部分，并非完全。</t>
  </si>
  <si>
    <t>passion</t>
  </si>
  <si>
    <t>pass</t>
  </si>
  <si>
    <t>pass (感情) + -ion (名词后缀) -&gt; 极度强烈且难以抑制的感情 -&gt; 激情</t>
  </si>
  <si>
    <t>激情，热衷</t>
  </si>
  <si>
    <t>/ˈpæʃn/</t>
  </si>
  <si>
    <t>He has a passion for classical music.</t>
  </si>
  <si>
    <t>他对古典音乐充满热情。</t>
  </si>
  <si>
    <t>他的 passion（激情）就像 pass（忍受）不住的火，熊熊燃烧。</t>
  </si>
  <si>
    <t>pass 有感情，加上 ion 变激情。</t>
  </si>
  <si>
    <t>patient</t>
  </si>
  <si>
    <t>pati</t>
  </si>
  <si>
    <t>pati (忍受) + -ent (形容词或名词后缀) -&gt; 正在忍受痛苦的人，或具备忍受力的人 -&gt; 病人/有耐心的</t>
  </si>
  <si>
    <t>有耐心的；病人</t>
  </si>
  <si>
    <t>/ˈpeɪʃnt/</t>
  </si>
  <si>
    <t>You should be patient with the beginners.</t>
  </si>
  <si>
    <t>你应该对初学者有耐心。</t>
  </si>
  <si>
    <t>那个 patient（病人）非常有 patient（耐心的），从不抱怨。</t>
  </si>
  <si>
    <t>pati 忍受痛苦多，又是病人又配合。</t>
  </si>
  <si>
    <t>patience</t>
  </si>
  <si>
    <t>pati (忍受) + -ence (名词后缀) -&gt; 忍受的状态或品质 -&gt; 耐心</t>
  </si>
  <si>
    <t>耐心，忍耐</t>
  </si>
  <si>
    <t>/ˈpeɪʃns/</t>
  </si>
  <si>
    <t>My patience is beginning to run out.</t>
  </si>
  <si>
    <t>我的耐心快要耗尽了。</t>
  </si>
  <si>
    <t>在这种 pati（忍受）的情况下，你必须保持 patience（耐心）。</t>
  </si>
  <si>
    <t>pati 之后加 ence，耐心忍耐不放弃。</t>
  </si>
  <si>
    <t>passive</t>
  </si>
  <si>
    <t>pass (忍受/受动) + -ive (形容词后缀) -&gt; 处于受动、被动忍受状态的 -&gt; 被动的</t>
  </si>
  <si>
    <t>被动的，消极的</t>
  </si>
  <si>
    <t>/ˈpæsɪv/</t>
  </si>
  <si>
    <t>His role in the project was largely passive.</t>
  </si>
  <si>
    <t>他在那个项目中的角色基本上是被动的。</t>
  </si>
  <si>
    <t>他太 passive（被动的），只会 pass（忍受）别人的安排。</t>
  </si>
  <si>
    <t>pass 痛苦受动多，ive 结尾太消极。</t>
  </si>
  <si>
    <t>sympathy</t>
  </si>
  <si>
    <t>path</t>
  </si>
  <si>
    <t>sym- (共同) + path (感情) + -y (名词后缀) -&gt; 产生共同的感情 -&gt; 同情</t>
  </si>
  <si>
    <t>同情，同情心</t>
  </si>
  <si>
    <t>/ˈsɪmpəθi/</t>
  </si>
  <si>
    <t>I have a lot of sympathy for her.</t>
  </si>
  <si>
    <t>我非常同情她。</t>
  </si>
  <si>
    <t>因为我们 sym-（共同）经历过，所以我对你有 path（感情）上的 sympathy（同情）。</t>
  </si>
  <si>
    <t>sym 共同 path 情，同情之心油然生。</t>
  </si>
  <si>
    <t>empathy</t>
  </si>
  <si>
    <t>em-</t>
  </si>
  <si>
    <t>em- (进入) + path (感情) + -y (名词后缀) -&gt; 进入对方的感情世界 -&gt; 共情/神会</t>
  </si>
  <si>
    <t>共鸣，共情</t>
  </si>
  <si>
    <t>/ˈempəθi/</t>
  </si>
  <si>
    <t>The nurse showed great empathy for the patients.</t>
  </si>
  <si>
    <t>护士对病人表现出极大的共情。</t>
  </si>
  <si>
    <t>em-（入内）体验你的 path（感情），这就是 empathy（共情）。</t>
  </si>
  <si>
    <t>em 进内 path 情，感同身受是共情。</t>
  </si>
  <si>
    <t>compassion</t>
  </si>
  <si>
    <t>com- (共同) + pass (痛苦) + -ion (名词后缀) -&gt; 共同感受他人的痛苦 -&gt; 怜悯/同情</t>
  </si>
  <si>
    <t>怜悯，同情</t>
  </si>
  <si>
    <t>/kəmˈpæʃn/</t>
  </si>
  <si>
    <t>She was filled with compassion for the homeless.</t>
  </si>
  <si>
    <t>她对无家可归者充满了怜悯之情。</t>
  </si>
  <si>
    <t>com-（一起）分担 pass（痛苦），这是一种高尚的 compassion（怜悯）。</t>
  </si>
  <si>
    <t>com 共同 pass 痛，怜悯之情记心中。</t>
  </si>
  <si>
    <t>apathy</t>
  </si>
  <si>
    <t>a- (无) + path (感情) + -y (名词后缀) -&gt; 没有感情的状态 -&gt; 冷漠/无动于衷</t>
  </si>
  <si>
    <t>冷漠，不关心</t>
  </si>
  <si>
    <t>/ˈæpəθi/</t>
  </si>
  <si>
    <t>There is a growing apathy among young voters.</t>
  </si>
  <si>
    <t>年轻选民中出现了一种日益增长的冷漠情绪。</t>
  </si>
  <si>
    <t>他 a-（无）任何 path（感情），这种 apathy（冷漠）让人心寒。</t>
  </si>
  <si>
    <t>a 是没有 path 情，冷漠无视太寒心。</t>
  </si>
  <si>
    <t>antipathy</t>
  </si>
  <si>
    <t>anti-</t>
  </si>
  <si>
    <t>anti- (反对) + path (感情) + -y (名词后缀) -&gt; 反向的感情 -&gt; 反感/厌恶</t>
  </si>
  <si>
    <t>反感，厌恶</t>
  </si>
  <si>
    <t>/ænˈtɪpəθi/</t>
  </si>
  <si>
    <t>He felt a strong antipathy towards his new boss.</t>
  </si>
  <si>
    <t>他对他的新老板感到非常反感。</t>
  </si>
  <si>
    <t>我对这种 anti-（反对）的 path（感情）感到十分 antipathy（反感）。</t>
  </si>
  <si>
    <t>anti 反向 path 情，反感讨厌说得清。</t>
  </si>
  <si>
    <t>compatible</t>
  </si>
  <si>
    <t>com- (共同) + pati (忍受) + -ible (能...的) -&gt; 能够在一起互相忍受并相处的 -&gt; 兼容的/和谐的</t>
  </si>
  <si>
    <t>兼容的，能共处的</t>
  </si>
  <si>
    <t>/kəmˈpætəbl/</t>
  </si>
  <si>
    <t>The software is compatible with Windows 10.</t>
  </si>
  <si>
    <t>这个软件与 Windows 10 系统兼容。</t>
  </si>
  <si>
    <t>两个 com-（共同）pati（忍受）生活的人是 compatible（兼容的）的。</t>
  </si>
  <si>
    <t>com 共同 pati 忍，兼容和谐能共存。</t>
  </si>
  <si>
    <t>pathology</t>
  </si>
  <si>
    <t>path (疾病/痛苦) + -ology (学科) -&gt; 研究疾病的科学 -&gt; 病理学</t>
  </si>
  <si>
    <t>病理学</t>
  </si>
  <si>
    <t>/pəˈθɒlədʒi/</t>
  </si>
  <si>
    <t>He is a specialist in cellular pathology.</t>
  </si>
  <si>
    <t>他是细胞病理学专家。</t>
  </si>
  <si>
    <t>在 pathology（病理学）实验室里，医生研究各种 path（疾病）。</t>
  </si>
  <si>
    <t>path 变病 ology 学，病理研究不松懈。</t>
  </si>
  <si>
    <t>psych-</t>
  </si>
  <si>
    <t>psych- (精神/心理) + path (疾病) -&gt; 精神上的患病者 -&gt; 精神变态者</t>
  </si>
  <si>
    <t>/ˈsaɪkəʊpæθ/</t>
  </si>
  <si>
    <t>The movie is about a serial killing psychopath.</t>
  </si>
  <si>
    <t>这部电影是关于一个连环杀人精神变态者的。</t>
  </si>
  <si>
    <t>那个 psych-（精神）有 path（疾病）的人是个可怕的 psychopath（精神变态者）。</t>
  </si>
  <si>
    <t>psych 精神 path 病，变态人格要警惕。</t>
  </si>
  <si>
    <t>paternal</t>
  </si>
  <si>
    <t>patern</t>
  </si>
  <si>
    <t>patern(父亲) + -al(形容词后缀) -&gt; 父亲般的 -&gt; 父亲的</t>
  </si>
  <si>
    <t>父亲的，父系的</t>
  </si>
  <si>
    <t>/pəˈtɜːnl/</t>
  </si>
  <si>
    <t>He took a paternal interest in my career.</t>
  </si>
  <si>
    <t>他对我的事业表现出父亲般的关心。</t>
  </si>
  <si>
    <t>他用 paternal (父亲般的) 关怀，照顾着每一个 child。</t>
  </si>
  <si>
    <t>patern是父亲，al是形容，父爱如山暖心中。</t>
  </si>
  <si>
    <t>patriot</t>
  </si>
  <si>
    <t>patr</t>
  </si>
  <si>
    <t>patr(祖国/父亲) + -iot(人) -&gt; 爱护祖国/父地的人 -&gt; 爱国者</t>
  </si>
  <si>
    <t>爱国者</t>
  </si>
  <si>
    <t>/ˈpeɪtriət/</t>
  </si>
  <si>
    <t>The young man was a true patriot.</t>
  </si>
  <si>
    <t>那个年轻人是一个真正的爱国者。</t>
  </si>
  <si>
    <t>真正的 patriot (爱国者) 视祖国为父亲。</t>
  </si>
  <si>
    <t>patr祖国人iot，保卫家园有志气。</t>
  </si>
  <si>
    <t>patron</t>
  </si>
  <si>
    <t>patr(父亲) + -on(人/神) -&gt; 如父亲般提供保护和资金的人 -&gt; 赞助人</t>
  </si>
  <si>
    <t>赞助人，老主顾</t>
  </si>
  <si>
    <t>/ˈpeɪtrən/</t>
  </si>
  <si>
    <t>He was a great patron of the arts.</t>
  </si>
  <si>
    <t>他是艺术事业的一位伟大的赞助人。</t>
  </si>
  <si>
    <t>他是 art 的 patron (赞助人)，像父亲一样 support 我们。</t>
  </si>
  <si>
    <t>patr父亲on是人，提供赞助最诚信。</t>
  </si>
  <si>
    <t>patriotism</t>
  </si>
  <si>
    <t>patr(祖国) + -iot(人) + -ism(主义/精神) -&gt; 爱国者的精神 -&gt; 爱国主义</t>
  </si>
  <si>
    <t>爱国主义</t>
  </si>
  <si>
    <t>/ˈpeɪtriətɪzəm/</t>
  </si>
  <si>
    <t>His patriotism was evident in his actions.</t>
  </si>
  <si>
    <t>他的爱国主义精神在他的行动中显而易见。</t>
  </si>
  <si>
    <t>这种 patriotism (爱国主义) 激发了整个 nation 的力量。</t>
  </si>
  <si>
    <t>patr祖国iot人，ism主义记在心。</t>
  </si>
  <si>
    <t>compatriot</t>
  </si>
  <si>
    <t>com-(共同) + patr(祖国) + -iot(人) -&gt; 拥有共同祖国的人 -&gt; 同胞</t>
  </si>
  <si>
    <t>同胞，同国人</t>
  </si>
  <si>
    <t>/kəmˈpætriət/</t>
  </si>
  <si>
    <t>He was glad to meet a compatriot in a foreign land.</t>
  </si>
  <si>
    <t>他很高兴在异国他乡遇到同胞。</t>
  </si>
  <si>
    <t>在异乡见到 compatriot (同胞)，感觉特别 warm。</t>
  </si>
  <si>
    <t>com是共同patr国，遇到同胞乐开怀。</t>
  </si>
  <si>
    <t>expatriate</t>
  </si>
  <si>
    <t>ex-(出) + patr(祖国) + -i + -ate(使) -&gt; 使离开祖国 -&gt; 移居国外者</t>
  </si>
  <si>
    <t>移居国外，侨居</t>
  </si>
  <si>
    <t>/ˌeksˈpætrieɪt/</t>
  </si>
  <si>
    <t>Many British expatriates live in Spain.</t>
  </si>
  <si>
    <t>许多英国侨民居住在西班牙。</t>
  </si>
  <si>
    <t>为了 job 机会，他选择 expatriate (移居国外) 到北美。</t>
  </si>
  <si>
    <t>ex是出patr国，移居海外寻新路。</t>
  </si>
  <si>
    <t>patriarchy</t>
  </si>
  <si>
    <t>patr(父亲) + -i + -archy(统治) -&gt; 由父亲/男性统治 -&gt; 父权制</t>
  </si>
  <si>
    <t>父权制，家长统治</t>
  </si>
  <si>
    <t>/ˈpeɪtriɑːki/</t>
  </si>
  <si>
    <t>The transition from patriarchy to a more equal society.</t>
  </si>
  <si>
    <t>从父权制社会向更平等社会的转变。</t>
  </si>
  <si>
    <t>在传统的 patriarchy (父权制) 社会，father 拥有最高权力。</t>
  </si>
  <si>
    <t>patr父亲archy治，家长统治古已有。</t>
  </si>
  <si>
    <t>patronize</t>
  </si>
  <si>
    <t>patr(父亲) + -on(人) + -ize(使) -&gt; 像父亲般对待(隐含优越感) -&gt; 资助；屈尊俯就地对待</t>
  </si>
  <si>
    <t>资助，光顾，屈尊对待</t>
  </si>
  <si>
    <t>/ˈpætrənaɪz/</t>
  </si>
  <si>
    <t>Don't patronize me, I know what I'm doing.</t>
  </si>
  <si>
    <t>别摆出一副屈尊俯就的样子，我知道自己在做什么。</t>
  </si>
  <si>
    <t>他用 patronize (屈尊) 的口吻对我说，就像他是我 father 一样。</t>
  </si>
  <si>
    <t>patr是父ize动词，光顾资助有主见。</t>
  </si>
  <si>
    <t>paternity</t>
  </si>
  <si>
    <t>patern(父亲) + -ity(名词后缀，表性质) -&gt; 父亲的身份 -&gt; 父权</t>
  </si>
  <si>
    <t>父权，父子关系</t>
  </si>
  <si>
    <t>/pəˈtɜːnəti/</t>
  </si>
  <si>
    <t>A paternity test proved he was the father.</t>
  </si>
  <si>
    <t>亲子鉴定证明他就是父亲。</t>
  </si>
  <si>
    <t>通过 DNA 检查来 confirm 他的 paternity (父子关系)。</t>
  </si>
  <si>
    <t>patern父性ity，身份血缘分得清。</t>
  </si>
  <si>
    <t>panorama</t>
  </si>
  <si>
    <t>pan-</t>
  </si>
  <si>
    <t>oram</t>
  </si>
  <si>
    <t>pan- (全) + oram (景观) + -a (名词后缀) -&gt; 看到的全部景观 -&gt; 全景</t>
  </si>
  <si>
    <t>全景，概观</t>
  </si>
  <si>
    <t>/ˌpænəˈrɑːmə/</t>
  </si>
  <si>
    <t>We enjoyed the panorama of the city from the tower.</t>
  </si>
  <si>
    <t>我们从塔上欣赏了城市的全景。</t>
  </si>
  <si>
    <t>站在高处看 panorama，那种'全'部景观尽收眼底的感觉真好。</t>
  </si>
  <si>
    <t>pan是全，orama是看，全景照片真好看。</t>
  </si>
  <si>
    <t>pandemic</t>
  </si>
  <si>
    <t>dem</t>
  </si>
  <si>
    <t>pan- (全) + dem (民众) + -ic (的) -&gt; 涉及全体民众的疾病 -&gt; 大流行病</t>
  </si>
  <si>
    <t>大流行病</t>
  </si>
  <si>
    <t>/pænˈdemɪk/</t>
  </si>
  <si>
    <t>The world faced a serious pandemic in 2020.</t>
  </si>
  <si>
    <t>2020年，世界面临了一场严重的流行病。</t>
  </si>
  <si>
    <t>这场 pandemic 影响了'全'球的 dem (民众)，大家都要戴口罩。</t>
  </si>
  <si>
    <t>pan是全，dem是民，全民染病大流行。</t>
  </si>
  <si>
    <t>panacea</t>
  </si>
  <si>
    <t>ace</t>
  </si>
  <si>
    <t>pan- (全) + ace (治愈) + -a (名词后缀) -&gt; 治愈所有病的东西 -&gt; 万灵丹</t>
  </si>
  <si>
    <t>万能药，万灵丹</t>
  </si>
  <si>
    <t>/ˌpænəˈsiːə/</t>
  </si>
  <si>
    <t>Technology is not a panacea for all social problems.</t>
  </si>
  <si>
    <t>技术并非解决所有社会问题的万灵丹。</t>
  </si>
  <si>
    <t>不要期待有一款 panacea，能'全'部治好所有的病。</t>
  </si>
  <si>
    <t>pan是全，acea是医，万能药方真神奇。</t>
  </si>
  <si>
    <t>pantomime</t>
  </si>
  <si>
    <t>panto-</t>
  </si>
  <si>
    <t>mim</t>
  </si>
  <si>
    <t>panto- (全) + mim (模仿) + -e (后缀) -&gt; 全程通过模仿动作表演 -&gt; 哑剧</t>
  </si>
  <si>
    <t>哑剧，童话剧</t>
  </si>
  <si>
    <t>/ˈpæntəmaɪm/</t>
  </si>
  <si>
    <t>He told the story in pantomime.</t>
  </si>
  <si>
    <t>他用哑剧的形式讲了这个故事。</t>
  </si>
  <si>
    <t>他在表演 pantomime，'全'程都在 mime (模仿) 各种动作。</t>
  </si>
  <si>
    <t>panto全，mime仿，哑剧演员不用嗓。</t>
  </si>
  <si>
    <t>pantheon</t>
  </si>
  <si>
    <t>theo</t>
  </si>
  <si>
    <t>pan- (全) + theo (神) + -n (名词后缀) -&gt; 供奉所有神的地方 -&gt; 万神殿</t>
  </si>
  <si>
    <t>万神殿，名流群</t>
  </si>
  <si>
    <t>/ˈpænθiən/</t>
  </si>
  <si>
    <t>He has a place in the pantheon of great writers.</t>
  </si>
  <si>
    <t>他在伟大的作家群中占有一席之地。</t>
  </si>
  <si>
    <t>走进这座 pantheon，仿佛见到了'全'部的 theo (神)。</t>
  </si>
  <si>
    <t>pan是全，theo是神，万神殿里真肃穆。</t>
  </si>
  <si>
    <t>pangaea</t>
  </si>
  <si>
    <t>gaea</t>
  </si>
  <si>
    <t>pan- (全) + gaea (大地) -&gt; 整个地球大陆 -&gt; 盘古大陆</t>
  </si>
  <si>
    <t>盘古大陆</t>
  </si>
  <si>
    <t>/pænˈdʒiːə/</t>
  </si>
  <si>
    <t>Millions of years ago, all continents were part of Pangaea.</t>
  </si>
  <si>
    <t>数百万年前，所有大陆都是盘古大陆的一部分。</t>
  </si>
  <si>
    <t>Pangaea 代表了远古时代'全'部地壳连在一起的大'地'。</t>
  </si>
  <si>
    <t>pan是全，gaea是地，盘古大陆聚一体。</t>
  </si>
  <si>
    <t>pan-American</t>
  </si>
  <si>
    <t>America</t>
  </si>
  <si>
    <t>pan- (全) + America (美洲) + -n (的) -&gt; 涉及全美洲的 -&gt; 泛美的</t>
  </si>
  <si>
    <t>全美洲的，泛美的</t>
  </si>
  <si>
    <t>/ˌpænəˈmerɪkən/</t>
  </si>
  <si>
    <t>They are discussing the Pan-American highway project.</t>
  </si>
  <si>
    <t>他们正在讨论泛美公路项目。</t>
  </si>
  <si>
    <t>这条 pan-American 公路横跨了'全'美洲。</t>
  </si>
  <si>
    <t>pan是全，American美洲，泛美合作利大家。</t>
  </si>
  <si>
    <t>pantheism</t>
  </si>
  <si>
    <t>the</t>
  </si>
  <si>
    <t>pan- (全) + the (神) + -ism (主义) -&gt; 认为神在万物之中的主义 -&gt; 泛神论</t>
  </si>
  <si>
    <t>泛神论</t>
  </si>
  <si>
    <t>/ˈpænθiɪzəm/</t>
  </si>
  <si>
    <t>Pantheism identifies God with the universe.</t>
  </si>
  <si>
    <t>泛神论认为上帝与宇宙是同一的。</t>
  </si>
  <si>
    <t>持 pantheism 观点的人认为，'全'宇宙处处都有 the (神)。</t>
  </si>
  <si>
    <t>pan是全，the是神，ism主义，泛神论。</t>
  </si>
  <si>
    <t>panoptic</t>
  </si>
  <si>
    <t>opt</t>
  </si>
  <si>
    <t>pan- (全) + opt (视/看) + -ic (的) -&gt; 全部都能看到的 -&gt; 全景的/全视的</t>
  </si>
  <si>
    <t>全景的，全视的</t>
  </si>
  <si>
    <t>/pænˈɒptɪk/</t>
  </si>
  <si>
    <t>The architect designed a panoptic prison.</t>
  </si>
  <si>
    <t>建筑师设计了一座全视监狱。</t>
  </si>
  <si>
    <t>这个 panoptic 监控系统可以'全'方位地 opt (观察) 每个角落。</t>
  </si>
  <si>
    <t>pan是全，opt是看，全视监控无死角。</t>
  </si>
  <si>
    <t>panchromatic</t>
  </si>
  <si>
    <t>chromat</t>
  </si>
  <si>
    <t>pan- (全) + chromat (颜色) + -ic (的) -&gt; 对所有颜色都感光的 -&gt; 全色的</t>
  </si>
  <si>
    <t>全色的，全色性的</t>
  </si>
  <si>
    <t>/ˌpænkroʊˈmætɪk/</t>
  </si>
  <si>
    <t>We used panchromatic film for the photography session.</t>
  </si>
  <si>
    <t>我们在摄影环节使用了全色胶片。</t>
  </si>
  <si>
    <t>panchromatic 胶片能记录下'全'部的 chromat (色彩)。</t>
  </si>
  <si>
    <t>pan是全，chromat色，全色摄影真真实。</t>
  </si>
  <si>
    <t>compare</t>
  </si>
  <si>
    <t>par</t>
  </si>
  <si>
    <t>com- (共同) + par (相等) + -e () -&gt; 把两个相等地位的东西放在一起看 -&gt; 比较</t>
  </si>
  <si>
    <t>比较</t>
  </si>
  <si>
    <t>/kəmˈper/</t>
  </si>
  <si>
    <t>We should compare the two plans carefully.</t>
  </si>
  <si>
    <t>我们应该仔细比较这两个计划。</t>
  </si>
  <si>
    <t>把两样东西 com- (一起) 放在 par (相等) 的位置，就是 compare。</t>
  </si>
  <si>
    <t>大家一起来比较，compare 相等很重要。</t>
  </si>
  <si>
    <t>pre- (预先) + par (准备) + -e () -&gt; 预先安排好一切 -&gt; 准备</t>
  </si>
  <si>
    <t>/prɪˈper/</t>
  </si>
  <si>
    <t>The students are preparing for the exam.</t>
  </si>
  <si>
    <t>学生们正在为考试做准备。</t>
  </si>
  <si>
    <t>pre- (预先) 做好了 par (安排)，就是 prepare。</t>
  </si>
  <si>
    <t>提前安排好，prepare 准备早。</t>
  </si>
  <si>
    <t>separate</t>
  </si>
  <si>
    <t>se-</t>
  </si>
  <si>
    <t>se- (离开) + par (准备/安排) + -ate (动词后缀) -&gt; 安排在不同的地方 -&gt; 分开</t>
  </si>
  <si>
    <t>分开的，分离</t>
  </si>
  <si>
    <t>/ˈseprət/</t>
  </si>
  <si>
    <t>The two brothers live in separate houses.</t>
  </si>
  <si>
    <t>这两兄弟住在分开的房子里。</t>
  </si>
  <si>
    <t>se- (离开) 了原本的 par (安排)，就是 separate。</t>
  </si>
  <si>
    <t>安排离开了，separate 分开了。</t>
  </si>
  <si>
    <t>repair</t>
  </si>
  <si>
    <t>pair</t>
  </si>
  <si>
    <t>re- (重新) + pair (安排/准备) -&gt; 重新安排好坏掉的东西 -&gt; 修理</t>
  </si>
  <si>
    <t>修理，修补</t>
  </si>
  <si>
    <t>/rɪˈper/</t>
  </si>
  <si>
    <t>He is repairing his broken bike.</t>
  </si>
  <si>
    <t>他正在修理他坏掉的自行车。</t>
  </si>
  <si>
    <t>坏了就要 re- (重新) 进行 pair (安排)，这就是 repair。</t>
  </si>
  <si>
    <t>坏了重新排，repair 修理快。</t>
  </si>
  <si>
    <t>parity</t>
  </si>
  <si>
    <t>par (相等) + -ity (名词后缀) -&gt; 相等的状态 -&gt; 平等</t>
  </si>
  <si>
    <t>平等，相同</t>
  </si>
  <si>
    <t>/ˈpærəti/</t>
  </si>
  <si>
    <t>The workers are fighting for wage parity.</t>
  </si>
  <si>
    <t>工人们正在争取薪资平等。</t>
  </si>
  <si>
    <t>par (相等) 的 -ity (状态)，就是 parity。</t>
  </si>
  <si>
    <t>状态是相等，parity 是平等。</t>
  </si>
  <si>
    <t>peer</t>
  </si>
  <si>
    <t>peer (由par演变，指相等) -&gt; 地位相等的人 -&gt; 同龄人，同辈</t>
  </si>
  <si>
    <t>同龄人，同辈</t>
  </si>
  <si>
    <t>/pɪr/</t>
  </si>
  <si>
    <t>He is much popular among his peers.</t>
  </si>
  <si>
    <t>他在同龄人中非常受欢迎。</t>
  </si>
  <si>
    <t>peer 意思就是和你在 par (相等) 地位的人。</t>
  </si>
  <si>
    <t>地位相等是同辈，peer 压力真受累。</t>
  </si>
  <si>
    <t>apparent</t>
  </si>
  <si>
    <t>ap- (去/向) + par (出现/显现) + -ent (形容词后缀) -&gt; 向外显现出来的 -&gt; 明显的</t>
  </si>
  <si>
    <t>明显的</t>
  </si>
  <si>
    <t>/əˈpærənt/</t>
  </si>
  <si>
    <t>It was apparent that she was unhappy.</t>
  </si>
  <si>
    <t>很明显，她不高兴。</t>
  </si>
  <si>
    <t>一 ap- (出现) 就 par (显现) 出来了，这就是 apparent。</t>
  </si>
  <si>
    <t>显现出来的，apparent 明显的。</t>
  </si>
  <si>
    <t>transparent</t>
  </si>
  <si>
    <t>trans- (穿过) + par (显现) + -ent (形容词后缀) -&gt; 能够穿透并显现的 -&gt; 透明的</t>
  </si>
  <si>
    <t>透明的</t>
  </si>
  <si>
    <t>/trænsˈpærənt/</t>
  </si>
  <si>
    <t>The water in the lake is transparent.</t>
  </si>
  <si>
    <t>湖里的水是透明的。</t>
  </si>
  <si>
    <t>trans- (穿过) 还能 par (显现) 出来，这就是 transparent。</t>
  </si>
  <si>
    <t>穿过也能现，transparent 透明见。</t>
  </si>
  <si>
    <t>disparity</t>
  </si>
  <si>
    <t>dis- (不) + par (相等) + -ity (名词后缀) -&gt; 不相等的状态 -&gt; 差异，不一致</t>
  </si>
  <si>
    <t>不同，巨大差异</t>
  </si>
  <si>
    <t>/dɪˈspærəti/</t>
  </si>
  <si>
    <t>There is a great disparity between the rich and the poor.</t>
  </si>
  <si>
    <t>贫富之间存在巨大差异。</t>
  </si>
  <si>
    <t>dis- (不) 再 par (相等) 的状态，就是 disparity。</t>
  </si>
  <si>
    <t>不相等的差，disparity 差异大。</t>
  </si>
  <si>
    <t>comparable</t>
  </si>
  <si>
    <t>com- (共同) + par (相等) + -able (可以...的) -&gt; 可以放在一起比相等的 -&gt; 可比较的</t>
  </si>
  <si>
    <t>可比较的，类似的</t>
  </si>
  <si>
    <t>/ˈkɑːmpərəbl/</t>
  </si>
  <si>
    <t>The two situations are not comparable.</t>
  </si>
  <si>
    <t>这两种情况不具有可比性。</t>
  </si>
  <si>
    <t>可以进行 compare (比较) 的东西，就是 comparable。</t>
  </si>
  <si>
    <t>可以比一比，comparable 没问题。</t>
  </si>
  <si>
    <t>parallel</t>
  </si>
  <si>
    <t>para-</t>
  </si>
  <si>
    <t>allel</t>
  </si>
  <si>
    <t>para- (在旁边) + allel (另一个) -&gt; 一个在另一个旁边排开 -&gt; 平行的</t>
  </si>
  <si>
    <t>平行的</t>
  </si>
  <si>
    <t>/ˈpærəlel/</t>
  </si>
  <si>
    <t>The road runs parallel to the river.</t>
  </si>
  <si>
    <t>这条路与那条河平行。</t>
  </si>
  <si>
    <t>两条 parallel（平行的）线永远不会相交。</t>
  </si>
  <si>
    <t>para旁边allel另，平行的线永不碰。</t>
  </si>
  <si>
    <t>paragraph</t>
  </si>
  <si>
    <t>para- (在旁边) + graph (写) -&gt; 在正文旁边写的区分符号 -&gt; 段落</t>
  </si>
  <si>
    <t>段落</t>
  </si>
  <si>
    <t>/ˈpærəɡræf/</t>
  </si>
  <si>
    <t>Please read the first paragraph of the story.</t>
  </si>
  <si>
    <t>请阅读故事的第一段。</t>
  </si>
  <si>
    <t>文章的每个 paragraph（段落）都要另起一行。</t>
  </si>
  <si>
    <t>para旁边graph写，段落分明意更切。</t>
  </si>
  <si>
    <t>paradox</t>
  </si>
  <si>
    <t>dox</t>
  </si>
  <si>
    <t>para- (超越/相反) + dox (观点) -&gt; 超出常识的观点 -&gt; 悖论</t>
  </si>
  <si>
    <t>矛盾的人或事</t>
  </si>
  <si>
    <t>/ˈpærədɒks/</t>
  </si>
  <si>
    <t>It is a paradox that such a rich country has so many poor people.</t>
  </si>
  <si>
    <t>这样一个富有的国家竟然有这么多穷人，真是个矛盾。</t>
  </si>
  <si>
    <t>这个 paradox（悖论）超出了我的理解能力。</t>
  </si>
  <si>
    <t>para超越dox观点，悖论矛盾在眼前。</t>
  </si>
  <si>
    <t>parachute</t>
  </si>
  <si>
    <t>chute</t>
  </si>
  <si>
    <t>para- (防御/防备) + chute (落下) -&gt; 防备坠落的工具 -&gt; 降落伞</t>
  </si>
  <si>
    <t>降落伞</t>
  </si>
  <si>
    <t>/ˈpærəʃuːt/</t>
  </si>
  <si>
    <t>The pilot escaped from the burning plane by parachute.</t>
  </si>
  <si>
    <t>飞行员跳伞逃离了起火的飞机。</t>
  </si>
  <si>
    <t>跳伞时 parachute（降落伞）必须按时打开。</t>
  </si>
  <si>
    <t>para防御chute落，降落伞保命不迷惑。</t>
  </si>
  <si>
    <t>parameter</t>
  </si>
  <si>
    <t>para- (辅助/在旁边) + meter (测量) -&gt; 辅助测量的辅助量 -&gt; 参数</t>
  </si>
  <si>
    <t>参数</t>
  </si>
  <si>
    <t>/pəˈræmɪtə(r)/</t>
  </si>
  <si>
    <t>We need to define the parameters of the project.</t>
  </si>
  <si>
    <t>我们需要界定这个项目的参数范围。</t>
  </si>
  <si>
    <t>在这个 parameter（参数）范围内，程序运行正常。</t>
  </si>
  <si>
    <t>para辅助meter量，参数范围定得详。</t>
  </si>
  <si>
    <t>paralyze</t>
  </si>
  <si>
    <t>lyze</t>
  </si>
  <si>
    <t>para- (在旁边) + lyze (松开/解开) -&gt; 身体一侧松动无力 -&gt; 使瘫痪</t>
  </si>
  <si>
    <t>使瘫痪</t>
  </si>
  <si>
    <t>/ˈpærəlaɪz/</t>
  </si>
  <si>
    <t>The stroke paralyzed his left side.</t>
  </si>
  <si>
    <t>中风使他的左侧肢体瘫痪了。</t>
  </si>
  <si>
    <t>寒冷的天气可能会 paralyze（使瘫痪）整个交通系统。</t>
  </si>
  <si>
    <t>para侧边lyze松，瘫痪无力动不中。</t>
  </si>
  <si>
    <t>paraphrase</t>
  </si>
  <si>
    <t>phrase</t>
  </si>
  <si>
    <t>para- (在旁边/类似) + phrase (措辞) -&gt; 在原话旁边用类似的措辞 -&gt; 意译</t>
  </si>
  <si>
    <t>意译</t>
  </si>
  <si>
    <t>/ˈpærəfreɪz/</t>
  </si>
  <si>
    <t>Can you paraphrase this sentence in simple English?</t>
  </si>
  <si>
    <t>你能用简单的英语解释一下这个句子吗？</t>
  </si>
  <si>
    <t>如果你不懂这个词，可以尝试 paraphrase（意译）它。</t>
  </si>
  <si>
    <t>para辅助phrase语，意译换个方式说。</t>
  </si>
  <si>
    <t>parasite</t>
  </si>
  <si>
    <t>sit</t>
  </si>
  <si>
    <t>para- (在旁边) + sit (食物) + -e (名词后缀) -&gt; 在别人食物旁边吃东西的人 -&gt; 寄生虫</t>
  </si>
  <si>
    <t>寄生虫</t>
  </si>
  <si>
    <t>/ˈpærəsaɪt/</t>
  </si>
  <si>
    <t>The tick is a common parasite on dogs.</t>
  </si>
  <si>
    <t>蜱虫是狗身上常见的寄生虫。</t>
  </si>
  <si>
    <t>不要做一个依赖社会的 parasite（寄生虫）。</t>
  </si>
  <si>
    <t>para旁边sit食，寄生虫儿赖着吃。</t>
  </si>
  <si>
    <t>paramount</t>
  </si>
  <si>
    <t>mount</t>
  </si>
  <si>
    <t>para- (超越/在...之上) + mount (山/上升) -&gt; 位于群山之巅 -&gt; 至高无上的</t>
  </si>
  <si>
    <t>最重要的</t>
  </si>
  <si>
    <t>/ˈpærəmaʊnt/</t>
  </si>
  <si>
    <t>Safety is of paramount importance.</t>
  </si>
  <si>
    <t>安全是至关重要的。</t>
  </si>
  <si>
    <t>Paramount（派拉蒙）影业的名字意味着至高无上。</t>
  </si>
  <si>
    <t>para之上mount山，至高无上在其巅。</t>
  </si>
  <si>
    <t>paramilitary</t>
  </si>
  <si>
    <t>milit</t>
  </si>
  <si>
    <t>para- (辅助/准) + milit (军事) + -ary (形容词后缀) -&gt; 辅助性的军事组织 -&gt; 准军事的</t>
  </si>
  <si>
    <t>准军事的</t>
  </si>
  <si>
    <t>/ˌpærəˈmɪlətri/</t>
  </si>
  <si>
    <t>The group is a paramilitary organization.</t>
  </si>
  <si>
    <t>该团体是一个准军事组织。</t>
  </si>
  <si>
    <t>这支 paramilitary（准军事的）部队接受过特种训练。</t>
  </si>
  <si>
    <t>para辅助milit军，准军事化显精锐。</t>
  </si>
  <si>
    <t>outdoor</t>
  </si>
  <si>
    <t>out-</t>
  </si>
  <si>
    <t>door</t>
  </si>
  <si>
    <t>out- (向外) + door (门) -&gt; 在门外面的 -&gt; 户外的</t>
  </si>
  <si>
    <t>户外的</t>
  </si>
  <si>
    <t>/ˈaʊtdɔː(r)/</t>
  </si>
  <si>
    <t>We enjoy various outdoor activities in summer.</t>
  </si>
  <si>
    <t>我们夏天喜欢各种户外活动。</t>
  </si>
  <si>
    <t>我们在 outdoor 环境下玩耍，呼吸门（door）外（out）的新鲜空气。</t>
  </si>
  <si>
    <t>门外就是out，户外真快乐。</t>
  </si>
  <si>
    <t>outline</t>
  </si>
  <si>
    <t>line</t>
  </si>
  <si>
    <t>out- (向外) + line (线条) -&gt; 在物体外面画线条 -&gt; 轮廓</t>
  </si>
  <si>
    <t>轮廓；大纲</t>
  </si>
  <si>
    <t>/ˈaʊtlaɪn/</t>
  </si>
  <si>
    <t>She drew the outline of the mountain.</t>
  </si>
  <si>
    <t>她画出了那座山的轮廓。</t>
  </si>
  <si>
    <t>用线（line）在外面（out）围一圈，就是 outline。</t>
  </si>
  <si>
    <t>外面的线条，大纲和轮廓。</t>
  </si>
  <si>
    <t>outlook</t>
  </si>
  <si>
    <t>look</t>
  </si>
  <si>
    <t>out- (向外) + look (看) -&gt; 向外看的方式 -&gt; 观点/展望</t>
  </si>
  <si>
    <t>前景；观点</t>
  </si>
  <si>
    <t>/ˈaʊtlʊk/</t>
  </si>
  <si>
    <t>The economic outlook for next year is positive.</t>
  </si>
  <si>
    <t>明年的经济前景是乐观的。</t>
  </si>
  <si>
    <t>向外（out）看（look）世界，决定了你的 outlook。</t>
  </si>
  <si>
    <t>向外看一看，前景和观点。</t>
  </si>
  <si>
    <t>outcome</t>
  </si>
  <si>
    <t>come</t>
  </si>
  <si>
    <t>out- (向外) + come (来) -&gt; 跑出来的东西 -&gt; 结果</t>
  </si>
  <si>
    <t>结果；成果</t>
  </si>
  <si>
    <t>/ˈaʊtkʌm/</t>
  </si>
  <si>
    <t>We are waiting for the outcome of the meeting.</t>
  </si>
  <si>
    <t>我们正在等待会议的结果。</t>
  </si>
  <si>
    <t>事情做完后出来（come）的结果就在外（out）面。</t>
  </si>
  <si>
    <t>最后出来了，结果见分晓。</t>
  </si>
  <si>
    <t>outstanding</t>
  </si>
  <si>
    <t>stand</t>
  </si>
  <si>
    <t>out- (向外) + stand (站立) + -ing (形容词后缀) -&gt; 站在外面显得与众不同的 -&gt; 杰出的</t>
  </si>
  <si>
    <t>杰出的；显著的</t>
  </si>
  <si>
    <t>/aʊtˈstændɪŋ/</t>
  </si>
  <si>
    <t>The student gave an outstanding performance.</t>
  </si>
  <si>
    <t>那个学生有一次杰出的表现。</t>
  </si>
  <si>
    <t>他站（stand）在最外（out）面，是 outstanding 的领队。</t>
  </si>
  <si>
    <t>向外站得高，杰出且显眼。</t>
  </si>
  <si>
    <t>outdo</t>
  </si>
  <si>
    <t>do</t>
  </si>
  <si>
    <t>out- (超过) + do (做) -&gt; 做得超过别人 -&gt; 胜过</t>
  </si>
  <si>
    <t>胜过；超过</t>
  </si>
  <si>
    <t>/ˌaʊtˈduː/</t>
  </si>
  <si>
    <t>He tried to outdo his rivals.</t>
  </si>
  <si>
    <t>他试图胜过他的竞争对手。</t>
  </si>
  <si>
    <t>我做（do）得比你多（out），我就能 outdo 你。</t>
  </si>
  <si>
    <t>做过且做超，胜过没烦恼。</t>
  </si>
  <si>
    <t>output</t>
  </si>
  <si>
    <t>out- (向外) + put (放置) -&gt; 向外放出来的东西 -&gt; 输出</t>
  </si>
  <si>
    <t>产量；输出</t>
  </si>
  <si>
    <t>/ˈaʊtpʊt/</t>
  </si>
  <si>
    <t>The factory's output has increased significantly.</t>
  </si>
  <si>
    <t>工厂的产量大幅度增加了。</t>
  </si>
  <si>
    <t>把产品放（put）到外面（out）去卖，就是 output。</t>
  </si>
  <si>
    <t>向外放置去，产量和输出。</t>
  </si>
  <si>
    <t>outside</t>
  </si>
  <si>
    <t>adj./n./prep.</t>
  </si>
  <si>
    <t>side</t>
  </si>
  <si>
    <t>out- (向外) + side (边) -&gt; 外面的一边 -&gt; 外部</t>
  </si>
  <si>
    <t>外部；在外面</t>
  </si>
  <si>
    <t>/ˌaʊtˈsaɪd/</t>
  </si>
  <si>
    <t>It is cold outside today.</t>
  </si>
  <si>
    <t>今天外面很冷。</t>
  </si>
  <si>
    <t>这一边（side）在外面（out），所以叫 outside。</t>
  </si>
  <si>
    <t>在那一侧，外面最宽阔。</t>
  </si>
  <si>
    <t>outfit</t>
  </si>
  <si>
    <t>out- (向外) + fit (装备) -&gt; 向外展示的配套装备 -&gt; 全套服装</t>
  </si>
  <si>
    <t>全套服装；装备</t>
  </si>
  <si>
    <t>/ˈaʊtfɪt/</t>
  </si>
  <si>
    <t>She bought a new outfit for the party.</t>
  </si>
  <si>
    <t>她为聚会买了一套新衣服。</t>
  </si>
  <si>
    <t>为了合身（fit）展示在外（out），需要一套好 outfit。</t>
  </si>
  <si>
    <t>合身在外穿，全套衣和衫。</t>
  </si>
  <si>
    <t>outlive</t>
  </si>
  <si>
    <t>live</t>
  </si>
  <si>
    <t>out- (超过) + live (活) -&gt; 比...活得长 -&gt; 比...长命</t>
  </si>
  <si>
    <t>比...活得长</t>
  </si>
  <si>
    <t>/ˌaʊtˈlɪv/</t>
  </si>
  <si>
    <t>She outlived her husband by ten years.</t>
  </si>
  <si>
    <t>她比丈夫多活了十年。</t>
  </si>
  <si>
    <t>活（live）得超过（out）了别人，这就是 outlive。</t>
  </si>
  <si>
    <t>活得更久远，超龄是长年。</t>
  </si>
  <si>
    <t>overcome</t>
  </si>
  <si>
    <t>over-</t>
  </si>
  <si>
    <t>over- (越过) + come (来) -&gt; 越过困难而来到终点 -&gt; 克服</t>
  </si>
  <si>
    <t>克服，战胜</t>
  </si>
  <si>
    <t>/ˌəʊvəˈkʌm/</t>
  </si>
  <si>
    <t>We must overcome many difficulties to finish the work.</t>
  </si>
  <si>
    <t>我们必须克服重重困难来完成这项工作。</t>
  </si>
  <si>
    <t>他努力 overcome 困难，终于 come 到了成功的彼岸。</t>
  </si>
  <si>
    <t>over 越过 come 来，克服困难显情怀。</t>
  </si>
  <si>
    <t>overlook</t>
  </si>
  <si>
    <t>over- (在上面/越过) + look (看) -&gt; 视线越过了某物或从高处看 -&gt; 忽略/俯瞰</t>
  </si>
  <si>
    <t>忽略，俯瞰</t>
  </si>
  <si>
    <t>/ˌəʊvəˈlʊk/</t>
  </si>
  <si>
    <t>Don't overlook any small mistakes in your homework.</t>
  </si>
  <si>
    <t>不要忽略你作业中的任何小错误。</t>
  </si>
  <si>
    <t>从高处 overlook 风景，却容易 overlook 细节。</t>
  </si>
  <si>
    <t>over 越过 look 看，忽略细节留遗憾。</t>
  </si>
  <si>
    <t>overcharge</t>
  </si>
  <si>
    <t>charge</t>
  </si>
  <si>
    <t>over- (过分) + charge (收费) -&gt; 收费收得过分了 -&gt; 索价过高</t>
  </si>
  <si>
    <t>索价过高</t>
  </si>
  <si>
    <t>/ˌəʊvəˈtʃɑːdʒ/</t>
  </si>
  <si>
    <t>The taxi driver tried to overcharge me.</t>
  </si>
  <si>
    <t>那个出租车司机想管我多收钱。</t>
  </si>
  <si>
    <t>他 charge 我一百块，简直是 overcharge 太坑人。</t>
  </si>
  <si>
    <t>over 过分 charge 费，多收钱财不对味。</t>
  </si>
  <si>
    <t>oversleep</t>
  </si>
  <si>
    <t>sleep</t>
  </si>
  <si>
    <t>over- (过分) + sleep (睡觉) -&gt; 睡觉的时间过分长了 -&gt; 睡过头</t>
  </si>
  <si>
    <t>睡过头</t>
  </si>
  <si>
    <t>/ˌəʊvəˈsliːp/</t>
  </si>
  <si>
    <t>I missed the bus because I overslept this morning.</t>
  </si>
  <si>
    <t>我今天早上因为睡过头而错过了班车。</t>
  </si>
  <si>
    <t>昨晚 sleep 得太晚，今天果然 oversleep 了。</t>
  </si>
  <si>
    <t>over 过分 sleep 睡，睡过头了公交退。</t>
  </si>
  <si>
    <t>overall</t>
  </si>
  <si>
    <t>all</t>
  </si>
  <si>
    <t>over- (在上面/盖住) + all (所有) -&gt; 盖住所有的部分 -&gt; 全部的/总的来说</t>
  </si>
  <si>
    <t>全面的，总的来说</t>
  </si>
  <si>
    <t>/ˈəʊvərɔːl/</t>
  </si>
  <si>
    <t>The overall cost of the trip was 500 dollars.</t>
  </si>
  <si>
    <t>这次旅行的总费用是500美元。</t>
  </si>
  <si>
    <t>把 all 所有的都盖 over 住，就是 overall 的意思。</t>
  </si>
  <si>
    <t>over 盖住 all 全部，总的看来有大步。</t>
  </si>
  <si>
    <t>overdo</t>
  </si>
  <si>
    <t>over- (过分) + do (做) -&gt; 做得太过火了 -&gt; 做得过分</t>
  </si>
  <si>
    <t>做得过分，过度使用</t>
  </si>
  <si>
    <t>/ˌəʊvəˈduː/</t>
  </si>
  <si>
    <t>Exercise is good, but don't overdo it.</t>
  </si>
  <si>
    <t>锻炼是好事，但不要做得过火。</t>
  </si>
  <si>
    <t>do 事情要适度，千万不能 overdo。</t>
  </si>
  <si>
    <t>over 过分 do 去做，做得过头就是错。</t>
  </si>
  <si>
    <t>overwhelm</t>
  </si>
  <si>
    <t>whelm</t>
  </si>
  <si>
    <t>over- (在上面) + whelm (翻转/淹没) -&gt; 从上面彻底盖住淹没 -&gt; 压倒/淹没</t>
  </si>
  <si>
    <t>压倒，使受不了</t>
  </si>
  <si>
    <t>/ˌəʊvəˈwelm/</t>
  </si>
  <si>
    <t>The sheer number of applications overwhelmed the staff.</t>
  </si>
  <si>
    <t>大量的申请书让工作人员应接不暇。</t>
  </si>
  <si>
    <t>巨大的压力 over 过来，把我彻底 overwhelm 了。</t>
  </si>
  <si>
    <t>over 覆盖 whelm 翻，压倒淹没在瞬间。</t>
  </si>
  <si>
    <t>overseas</t>
  </si>
  <si>
    <t>sea</t>
  </si>
  <si>
    <t>over- (越过) + sea (海洋) + -s (表状态) -&gt; 越过海洋的 -&gt; 海外的</t>
  </si>
  <si>
    <t>海外的，在国外</t>
  </si>
  <si>
    <t>/ˌəʊvəˈsiːz/</t>
  </si>
  <si>
    <t>He is planning to study overseas next year.</t>
  </si>
  <si>
    <t>他计划明年出国留学。</t>
  </si>
  <si>
    <t>cross over 大大的 sea，你就来到了 overseas。</t>
  </si>
  <si>
    <t>over 越过 sea 大海，海外生活真精彩。</t>
  </si>
  <si>
    <t>overcoat</t>
  </si>
  <si>
    <t>coat</t>
  </si>
  <si>
    <t>over- (在上面) + coat (外套) -&gt; 穿在衣服最上面的那件 -&gt; 大衣</t>
  </si>
  <si>
    <t>大衣，外套</t>
  </si>
  <si>
    <t>/ˈəʊvəkəʊt/</t>
  </si>
  <si>
    <t>It's cold outside; you'd better put on your overcoat.</t>
  </si>
  <si>
    <t>外面冷，你最好穿上大衣。</t>
  </si>
  <si>
    <t>在普通的 coat 上面再加一层 overcoat，才保暖。</t>
  </si>
  <si>
    <t>over 在上 coat 衣，防寒保暖大大衣。</t>
  </si>
  <si>
    <t>overdue</t>
  </si>
  <si>
    <t>due</t>
  </si>
  <si>
    <t>over- (越过) + due (预期的/到期的) -&gt; 超过了预定的时间 -&gt; 过期的/迟到的</t>
  </si>
  <si>
    <t>过期的，迟到的</t>
  </si>
  <si>
    <t>/ˌəʊvəˈdjuː/</t>
  </si>
  <si>
    <t>The library books are a week overdue.</t>
  </si>
  <si>
    <t>图书馆的书已经过期一周了。</t>
  </si>
  <si>
    <t>还书日期已经 due 了，现在是 overdue 状态。</t>
  </si>
  <si>
    <t>over 超过 due 到期，已经过期别迟疑。</t>
  </si>
  <si>
    <t>peace</t>
  </si>
  <si>
    <t>peac</t>
  </si>
  <si>
    <t>peac (和平) -&gt; 人类渴望的状态 -&gt; 和平</t>
  </si>
  <si>
    <t>和平，平静</t>
  </si>
  <si>
    <t>/piːs/</t>
  </si>
  <si>
    <t>We all hope for world peace.</t>
  </si>
  <si>
    <t>我们都希望世界和平。</t>
  </si>
  <si>
    <t>没有战争的 peace（和平）是人类共同的愿望。</t>
  </si>
  <si>
    <t>和平是peace，平静也是peace。</t>
  </si>
  <si>
    <t>peaceful</t>
  </si>
  <si>
    <t>peac (和平) + -ful (充满...的) -&gt; 充满和平的 -&gt; 和平的</t>
  </si>
  <si>
    <t>和平的，安宁的</t>
  </si>
  <si>
    <t>/ˈpiːsfl/</t>
  </si>
  <si>
    <t>The countryside is so peaceful in the morning.</t>
  </si>
  <si>
    <t>早晨的乡村是如此宁静。</t>
  </si>
  <si>
    <t>这里的环境非常 peaceful（宁静的），让人心旷神怡。</t>
  </si>
  <si>
    <t>peace加ful，和平又宁静。</t>
  </si>
  <si>
    <t>pacific</t>
  </si>
  <si>
    <t>pac</t>
  </si>
  <si>
    <t>pac (和平) + -ific (产生...的) -&gt; 产生和平状态的 -&gt; 和平的，温和的</t>
  </si>
  <si>
    <t>（大写时）太平洋的，和平的</t>
  </si>
  <si>
    <t>/pəˈsɪfɪk/</t>
  </si>
  <si>
    <t>The Pacific Ocean is the largest ocean on Earth.</t>
  </si>
  <si>
    <t>太平洋是地球上最大的海洋。</t>
  </si>
  <si>
    <t>跨越 Pacific（太平洋）去寻找那片和平的土地。</t>
  </si>
  <si>
    <t>太平洋pacific，风平浪静很温和。</t>
  </si>
  <si>
    <t>pacify</t>
  </si>
  <si>
    <t>pac (和平/平静) + -ify (使...) -&gt; 使其变得平静 -&gt; 安抚，平定</t>
  </si>
  <si>
    <t>使平静，安抚</t>
  </si>
  <si>
    <t>/ˈpæsɪfaɪ/</t>
  </si>
  <si>
    <t>The mother tried to pacify the crying baby.</t>
  </si>
  <si>
    <t>母亲试图安抚那个哭闹的婴儿。</t>
  </si>
  <si>
    <t>当局面失控时，需要有人去 pacify（安抚）大家的情绪。</t>
  </si>
  <si>
    <t>pac加ify，安抚平定人心怀。</t>
  </si>
  <si>
    <t>pacifist</t>
  </si>
  <si>
    <t>-if-</t>
  </si>
  <si>
    <t>pac (和平) + -if (产生) + -ist (人) -&gt; 追求和平的人 -&gt; 和平主义者</t>
  </si>
  <si>
    <t>和平主义者</t>
  </si>
  <si>
    <t>/ˈpæsɪfɪst/</t>
  </si>
  <si>
    <t>As a pacifist, he refused to join the army.</t>
  </si>
  <si>
    <t>作为一名和平主义者，他拒绝参军。</t>
  </si>
  <si>
    <t>那位 pacifist（和平主义者）毕生都在反对战争。</t>
  </si>
  <si>
    <t>pac加ist，和平主义者有正义。</t>
  </si>
  <si>
    <t>appease</t>
  </si>
  <si>
    <t>peas</t>
  </si>
  <si>
    <t>ap- (去/加强) + peas (平静) -&gt; 去使之平静 -&gt; 姑息，平息</t>
  </si>
  <si>
    <t>姑息，平息，安抚</t>
  </si>
  <si>
    <t>/əˈpiːz/</t>
  </si>
  <si>
    <t>They tried to appease the angry crowd with promises.</t>
  </si>
  <si>
    <t>他们试图用承诺来平息愤怒的人群。</t>
  </si>
  <si>
    <t>为了不再争吵，他不得不 appease（姑息/平息）对方的怒火。</t>
  </si>
  <si>
    <t>ap加强peas平，姑息平息不安宁。</t>
  </si>
  <si>
    <t>appeasement</t>
  </si>
  <si>
    <t>ap- (去/加强) + peas (平静) + -ment (名词后缀) -&gt; 趋向和平的行为 -&gt; 姑息，绥靖政策</t>
  </si>
  <si>
    <t>平息，姑息</t>
  </si>
  <si>
    <t>/əˈpiːzmənt/</t>
  </si>
  <si>
    <t>History shows that the policy of appeasement often fails.</t>
  </si>
  <si>
    <t>历史证明，绥靖政策往往会失败。</t>
  </si>
  <si>
    <t>二战前的 appeasement（绥靖政策）并没有阻止战争。</t>
  </si>
  <si>
    <t>appease名词ment，平息姑息是过程。</t>
  </si>
  <si>
    <t>pact</t>
  </si>
  <si>
    <t>pac (和平) + -t (结果) -&gt; 为了和平达成的共识 -&gt; 协议，条约</t>
  </si>
  <si>
    <t>协议，公约</t>
  </si>
  <si>
    <t>/pækt/</t>
  </si>
  <si>
    <t>The two countries signed a non-aggression pact.</t>
  </si>
  <si>
    <t>两国签署了互不侵犯条约。</t>
  </si>
  <si>
    <t>为了停止冲突，两国签署了一份重要的 pact（协议）。</t>
  </si>
  <si>
    <t>为了和平pac，签份协议pact。</t>
  </si>
  <si>
    <t>pacifier</t>
  </si>
  <si>
    <t>pac (平静) + -ify (使) + -er (物) -&gt; 使（婴儿）平静的物品 -&gt; 奶嘴，抚慰者</t>
  </si>
  <si>
    <t>抚慰者，奶嘴</t>
  </si>
  <si>
    <t>/ˈpæsɪfaɪə(r)/</t>
  </si>
  <si>
    <t>The baby stopped crying as soon as he had his pacifier.</t>
  </si>
  <si>
    <t>婴儿一拿到奶嘴就不哭了。</t>
  </si>
  <si>
    <t>宝宝离不开他的 pacifier（奶嘴），这能让他安静下来。</t>
  </si>
  <si>
    <t>pac加er变奶嘴，安静下来不流泪。</t>
  </si>
  <si>
    <t>pacification</t>
  </si>
  <si>
    <t>pac (和平) + -ific (产生) + -ation (名词后缀) -&gt; 产生和平的过程 -&gt; 平定，和解</t>
  </si>
  <si>
    <t>平定，和解</t>
  </si>
  <si>
    <t>/ˌpæsɪfɪˈkeɪʃn/</t>
  </si>
  <si>
    <t>The general was in charge of the pacification of the region.</t>
  </si>
  <si>
    <t>将军负责该地区的平定工作。</t>
  </si>
  <si>
    <t>通过外交努力，这个动荡地区的 pacification（平定）得以实现。</t>
  </si>
  <si>
    <t>pac产生ation，平定和解是使命。</t>
  </si>
  <si>
    <t>order</t>
  </si>
  <si>
    <t>ord</t>
  </si>
  <si>
    <t>ord(顺序) + -er(名词/动词后缀) -&gt; 按照规则排列出来的样子 -&gt; 命令；秩序</t>
  </si>
  <si>
    <t>命令；顺序；定购</t>
  </si>
  <si>
    <t>/ˈɔːrdər/</t>
  </si>
  <si>
    <t>Please keep the books in good order.</t>
  </si>
  <si>
    <t>请让这些书保持良好的顺序。</t>
  </si>
  <si>
    <t>请下达 order，我会按顺序完成。</t>
  </si>
  <si>
    <t>ord 是顺序，下令 order 守规矩。</t>
  </si>
  <si>
    <t>orderly</t>
  </si>
  <si>
    <t>ord(顺序) + -er(名词后缀) + -ly(形容词后缀) -&gt; 具有良好秩序的 -&gt; 整齐的</t>
  </si>
  <si>
    <t>整齐的；有条理的</t>
  </si>
  <si>
    <t>/ˈɔːrdərli/</t>
  </si>
  <si>
    <t>The crowd moved in an orderly fashion.</t>
  </si>
  <si>
    <t>人群井然有序地移动。</t>
  </si>
  <si>
    <t>排队要 orderly，这样才不会拥挤。</t>
  </si>
  <si>
    <t>加了 ly 有秩序，orderly 样子真整齐。</t>
  </si>
  <si>
    <t>ordinary</t>
  </si>
  <si>
    <t>ordin</t>
  </si>
  <si>
    <t>ordin(顺序) + -ary(形容词后缀) -&gt; 处于正常顺序之中的 -&gt; 普通的</t>
  </si>
  <si>
    <t>普通的；平凡的</t>
  </si>
  <si>
    <t>/ˈɔːrdneri/</t>
  </si>
  <si>
    <t>It was just an ordinary day.</t>
  </si>
  <si>
    <t>那只是平凡的一天。</t>
  </si>
  <si>
    <t>虽然他是 ordinary 的人，但他有梦想。</t>
  </si>
  <si>
    <t>日常顺序 ordinary，平平凡凡不稀奇。</t>
  </si>
  <si>
    <t>extraordinary</t>
  </si>
  <si>
    <t>extra-</t>
  </si>
  <si>
    <t>extra-(超出) + ordin(顺序) + -ary(形容词后缀) -&gt; 超出常规顺序的 -&gt; 非凡的</t>
  </si>
  <si>
    <t>非凡的；特别的</t>
  </si>
  <si>
    <t>/ɪkˈstrɔːrdneri/</t>
  </si>
  <si>
    <t>She has an extraordinary talent for music.</t>
  </si>
  <si>
    <t>她在音乐方面有非凡的天赋。</t>
  </si>
  <si>
    <t>因为 extra 所以 extraordinary，他是个天才。</t>
  </si>
  <si>
    <t>extra 加在前，extraordinary 非凡见。</t>
  </si>
  <si>
    <t>coordinate</t>
  </si>
  <si>
    <t>co-</t>
  </si>
  <si>
    <t>co-(共同) + ordin(顺序) + -ate(动词后缀) -&gt; 使各部分顺序一致 -&gt; 协调</t>
  </si>
  <si>
    <t>协调；配合</t>
  </si>
  <si>
    <t>/koʊˈɔːrdɪneɪt/</t>
  </si>
  <si>
    <t>We need to coordinate our efforts to finish the project.</t>
  </si>
  <si>
    <t>我们需要协调我们的努力来完成这个项目。</t>
  </si>
  <si>
    <t>团队需要 coordinate，才能发挥最大力量。</t>
  </si>
  <si>
    <t>co 是共同 ord 序，coordinate 齐协调。</t>
  </si>
  <si>
    <t>subordinate</t>
  </si>
  <si>
    <t>sub-(在...之下) + ordin(等级) + -ate(形容词/名词/动词后缀) -&gt; 在等级之下的 -&gt; 下属的</t>
  </si>
  <si>
    <t>下级的；从属的</t>
  </si>
  <si>
    <t>/səˈbɔːrdɪnət/</t>
  </si>
  <si>
    <t>The general treated his subordinates with respect.</t>
  </si>
  <si>
    <t>将军尊重他的下属。</t>
  </si>
  <si>
    <t>他是我的 subordinate，负责具体执行。</t>
  </si>
  <si>
    <t>sub 在下等级低，subordinate 是下级。</t>
  </si>
  <si>
    <t>disorder</t>
  </si>
  <si>
    <t>dis-(相反/离开) + ord(顺序) + -er(名词后缀) -&gt; 失去秩序 -&gt; 混乱</t>
  </si>
  <si>
    <t>混乱；骚乱；失调</t>
  </si>
  <si>
    <t>/dɪsˈɔːrdər/</t>
  </si>
  <si>
    <t>The room was in a state of total disorder.</t>
  </si>
  <si>
    <t>房间里一片狼藉。</t>
  </si>
  <si>
    <t>dis 代表坏了，disorder 就是全乱了。</t>
  </si>
  <si>
    <t>dis 相反 ord 序，disorder 真混乱。</t>
  </si>
  <si>
    <t>inordinate</t>
  </si>
  <si>
    <t>in-(不) + ordin(限制/顺序) + -ate(形容词后缀) -&gt; 不在正常限制范围内的 -&gt; 过度的</t>
  </si>
  <si>
    <t>过度的；无节制的</t>
  </si>
  <si>
    <t>/ɪnˈɔːrdɪnət/</t>
  </si>
  <si>
    <t>He spent an inordinate amount of time on the computer.</t>
  </si>
  <si>
    <t>他在电脑上花了过多的时间。</t>
  </si>
  <si>
    <t>他这种 inordinate 的消费，迟早会破产。</t>
  </si>
  <si>
    <t>in 是否定 ord 序，inordinate 没限度。</t>
  </si>
  <si>
    <t>ordinal</t>
  </si>
  <si>
    <t>ordin(顺序) + -al(形容词后缀) -&gt; 关于顺序的 -&gt; 序数的</t>
  </si>
  <si>
    <t>序数的；顺序的</t>
  </si>
  <si>
    <t>/ˈɔːrdɪnl/</t>
  </si>
  <si>
    <t>'First' and 'second' are ordinal numbers.</t>
  </si>
  <si>
    <t>“第一”和“第二”是序数词。</t>
  </si>
  <si>
    <t>ordinal numbers 就是第一第二第三。</t>
  </si>
  <si>
    <t>数数要按 ordin 走，ordinal 是序数词。</t>
  </si>
  <si>
    <t>ordinance</t>
  </si>
  <si>
    <t>ordin(顺序/规定) + -ance(名词后缀) -&gt; 规定的顺序或准则 -&gt; 法令；条例</t>
  </si>
  <si>
    <t>法令；条例</t>
  </si>
  <si>
    <t>/ˈɔːrdɪnəns/</t>
  </si>
  <si>
    <t>The city passed an ordinance against smoking in parks.</t>
  </si>
  <si>
    <t>该市通过了一项禁止在公园吸烟的法令。</t>
  </si>
  <si>
    <t>政府颁布了 ordinance，大家都要遵守。</t>
  </si>
  <si>
    <t>制定规矩 ordin，ordinance 是法令。</t>
  </si>
  <si>
    <t>origin</t>
  </si>
  <si>
    <t>orig</t>
  </si>
  <si>
    <t>orig (开始) + -in (名词后缀) -&gt; 事情开始的地方 -&gt; 起源</t>
  </si>
  <si>
    <t>起源，出身</t>
  </si>
  <si>
    <t>/ˈɒrɪdʒɪn/</t>
  </si>
  <si>
    <t>The origin of the legend is unknown.</t>
  </si>
  <si>
    <t>这个传说的起源尚不清楚。</t>
  </si>
  <si>
    <t>探寻事物的 origin (起源) 是科学的开始。</t>
  </si>
  <si>
    <t>orig 是开始，origin 是起源。</t>
  </si>
  <si>
    <t>original</t>
  </si>
  <si>
    <t>orig (开始) + -in (中缀) + -al (形容词后缀) -&gt; 最初开始的 -&gt; 原始的</t>
  </si>
  <si>
    <t>最初的，原产的</t>
  </si>
  <si>
    <t>/əˈrɪdʒənl/</t>
  </si>
  <si>
    <t>The original plan was much simpler.</t>
  </si>
  <si>
    <t>最初的计划要简单得多。</t>
  </si>
  <si>
    <t>这是他的 original (原创的) 想法，非常珍贵。</t>
  </si>
  <si>
    <t>加上 al 变形容，original 原始中。</t>
  </si>
  <si>
    <t>originate</t>
  </si>
  <si>
    <t>orig (开始) + -in (中缀) + -ate (动词后缀) -&gt; 使某事开始 -&gt; 发源</t>
  </si>
  <si>
    <t>起源于，创始</t>
  </si>
  <si>
    <t>/əˈrɪdʒɪneɪt/</t>
  </si>
  <si>
    <t>The custom originated in ancient Greece.</t>
  </si>
  <si>
    <t>这种习俗起源于古希腊。</t>
  </si>
  <si>
    <t>许多伟大的发明 originate (起源) 于车库。</t>
  </si>
  <si>
    <t>ate 结尾是动词，originate 溯源时。</t>
  </si>
  <si>
    <t>originality</t>
  </si>
  <si>
    <t>orig (开始) + -inal (形容词) + -ity (性质) -&gt; 原始且独特的性质 -&gt; 独创性</t>
  </si>
  <si>
    <t>独创性，创意</t>
  </si>
  <si>
    <t>/əˌrɪdʒəˈnæləti/</t>
  </si>
  <si>
    <t>This designer is known for her originality.</t>
  </si>
  <si>
    <t>这位设计师以她的独创性而闻名。</t>
  </si>
  <si>
    <t>缺乏 originality (独创性) 的作品很难出彩。</t>
  </si>
  <si>
    <t>ity 代表性质，originality 有创意。</t>
  </si>
  <si>
    <t>originally</t>
  </si>
  <si>
    <t>orig (开始) + -inal (形容词) + -ly (副词后缀) -&gt; 在开始的状态下 -&gt; 最初</t>
  </si>
  <si>
    <t>起初，原来</t>
  </si>
  <si>
    <t>/əˈrɪdʒənəli/</t>
  </si>
  <si>
    <t>Originally, we intended to stay for a week.</t>
  </si>
  <si>
    <t>最初，我们打算待一个星期。</t>
  </si>
  <si>
    <t>他 originally (起初) 住在这里，后来搬走了。</t>
  </si>
  <si>
    <t>ly 放在词最后，originally 表起初。</t>
  </si>
  <si>
    <t>aborigine</t>
  </si>
  <si>
    <t>ab- (从) + orig (开始) + -ine (名词后缀) -&gt; 从最开始就居住的人 -&gt; 土著居民</t>
  </si>
  <si>
    <t>土著居民</t>
  </si>
  <si>
    <t>/ˌæbəˈrɪdʒəni/</t>
  </si>
  <si>
    <t>The culture of the aborigine is deeply respected.</t>
  </si>
  <si>
    <t>土著人的文化深受尊重。</t>
  </si>
  <si>
    <t>澳洲的 aborigine (土著) 拥有悠久的历史。</t>
  </si>
  <si>
    <t>ab 从最开始起，aborigine 是土著。</t>
  </si>
  <si>
    <t>aboriginal</t>
  </si>
  <si>
    <t>ab- (从) + orig (开始) + -in (中缀) + -al (形容词后缀) -&gt; 自始至终存在的 -&gt; 土著的</t>
  </si>
  <si>
    <t>土著的，原始的</t>
  </si>
  <si>
    <t>/ˌæbəˈrɪdʒənl/</t>
  </si>
  <si>
    <t>They are studying aboriginal art forms.</t>
  </si>
  <si>
    <t>他们正在研究土著艺术形式。</t>
  </si>
  <si>
    <t>博物馆收藏了许多 aboriginal (土著的) 工具。</t>
  </si>
  <si>
    <t>al 结尾形容词，aboriginal 土著的。</t>
  </si>
  <si>
    <t>unoriginal</t>
  </si>
  <si>
    <t>un- (不) + orig (开始) + -in (中缀) + -al (形容词后缀) -&gt; 不是最初开始的 -&gt; 无创意的</t>
  </si>
  <si>
    <t>无独创性的，模仿的</t>
  </si>
  <si>
    <t>/ˌʌnəˈrɪdʒənl/</t>
  </si>
  <si>
    <t>The movie plot was predictable and unoriginal.</t>
  </si>
  <si>
    <t>电影情节平庸且缺乏创意。</t>
  </si>
  <si>
    <t>抄袭别人的作品就是 unoriginal (无创意的)。</t>
  </si>
  <si>
    <t>un 是否定，unoriginal 没创意。</t>
  </si>
  <si>
    <t>origination</t>
  </si>
  <si>
    <t>orig (开始) + -in (中缀) + -ation (动作过程) -&gt; 产生某物的动作 -&gt; 发起</t>
  </si>
  <si>
    <t>开始，创作</t>
  </si>
  <si>
    <t>/əˌrɪdʒɪˈneɪʃn/</t>
  </si>
  <si>
    <t>We are looking into the origination of this fund.</t>
  </si>
  <si>
    <t>我们正在调查这笔基金的来源。</t>
  </si>
  <si>
    <t>这笔资金的 origination (发起) 过程很复杂。</t>
  </si>
  <si>
    <t>ation 是过程，origination 发生中。</t>
  </si>
  <si>
    <t>originator</t>
  </si>
  <si>
    <t>orig (开始) + -in (中缀) + -ator (人) -&gt; 使事情开始的人 -&gt; 创办者</t>
  </si>
  <si>
    <t>创始人，发起者</t>
  </si>
  <si>
    <t>/əˈrɪdʒɪneɪtə(r)/</t>
  </si>
  <si>
    <t>He was the originator of the whole project.</t>
  </si>
  <si>
    <t>他是整个项目的发起人。</t>
  </si>
  <si>
    <t>作为项目 originator (创始人)，他付出了很多。</t>
  </si>
  <si>
    <t>ator 代表人，originator 创始人。</t>
  </si>
  <si>
    <t>orthodox</t>
  </si>
  <si>
    <t>ortho- (正确的) + dox (观点) -&gt; 遵循传统正确观点的 -&gt; 正统的</t>
  </si>
  <si>
    <t>传统的，正统的</t>
  </si>
  <si>
    <t>/ˈɔːθədɒks/</t>
  </si>
  <si>
    <t>The doctor used a very orthodox method to treat the disease.</t>
  </si>
  <si>
    <t>医生使用了一种非常传统的方法来治疗这种疾病。</t>
  </si>
  <si>
    <t>他这种 orthodox（正统的）观点在现代很难被接受。</t>
  </si>
  <si>
    <t>ortho为正dox为名，正统观念记在心。</t>
  </si>
  <si>
    <t>orthography</t>
  </si>
  <si>
    <t>ortho- (正确的) + graph (写) + -y (名词后缀) -&gt; 正确书写的方法 -&gt; 正字法</t>
  </si>
  <si>
    <t>拼字法，正字法</t>
  </si>
  <si>
    <t>/ɔːˈθɒɡrəfi/</t>
  </si>
  <si>
    <t>Chinese orthography is quite different from English orthography.</t>
  </si>
  <si>
    <t>汉字的正字法与英语拼写法大不相同。</t>
  </si>
  <si>
    <t>学习语言先练 orthography（正字法），把字写得 ortho（正确）。</t>
  </si>
  <si>
    <t>ortho正，graph写，正确书写是正字法。</t>
  </si>
  <si>
    <t>orthodontist</t>
  </si>
  <si>
    <t>dont</t>
  </si>
  <si>
    <t>ortho- (矫正) + dont (牙齿) + -ist (人) -&gt; 专门矫正牙齿的人 -&gt; 牙医正畸师</t>
  </si>
  <si>
    <t>牙科正畸医生</t>
  </si>
  <si>
    <t>/ˌɔːθəˈdɒntɪst/</t>
  </si>
  <si>
    <t>The orthodontist advised her to wear braces for two years.</t>
  </si>
  <si>
    <t>牙科正畸医生建议她戴两年牙套。</t>
  </si>
  <si>
    <t>为了让牙齿 ortho（直），他去看了一个名医 orthodontist（牙科正畸师）。</t>
  </si>
  <si>
    <t>ortho正，dont牙齿，牙医正畸帮大忙。</t>
  </si>
  <si>
    <t>orthopedics</t>
  </si>
  <si>
    <t>ortho- (矫正) + ped (儿童) + -ics (学术) -&gt; 最初指矫正儿童骨骼畸形的学科 -&gt; 骨科</t>
  </si>
  <si>
    <t>骨科学</t>
  </si>
  <si>
    <t>/ˌɔːθəˈpiːdɪks/</t>
  </si>
  <si>
    <t>He is a professor in the department of orthopedics.</t>
  </si>
  <si>
    <t>他是骨科系的教授。</t>
  </si>
  <si>
    <t>运动受伤要去 orthopedics（骨科）检查骨头直不直。</t>
  </si>
  <si>
    <t>ortho直，ped小孩，骨科原本正小孩。</t>
  </si>
  <si>
    <t>orthogonal</t>
  </si>
  <si>
    <t>ortho- (直的) + gon (角) + -al (的) -&gt; 成直角的 -&gt; 正交的</t>
  </si>
  <si>
    <t>正交的，成直角的</t>
  </si>
  <si>
    <t>/ɔːˈθɒɡənl/</t>
  </si>
  <si>
    <t>The two lines are orthogonal to each other.</t>
  </si>
  <si>
    <t>这两条线彼此正交（相互垂直）。</t>
  </si>
  <si>
    <t>在数学中，两条直线 orthogonal（正交）就是成 90 度角。</t>
  </si>
  <si>
    <t>ortho直，gon是角，正交成直角。</t>
  </si>
  <si>
    <t>orthodoxy</t>
  </si>
  <si>
    <t>ortho- (正确的) + dox (观点) + -y (性质) -&gt; 正统观念的性质 -&gt; 正统</t>
  </si>
  <si>
    <t>正统，普遍接受的信念</t>
  </si>
  <si>
    <t>/ˈɔːθədɒksi/</t>
  </si>
  <si>
    <t>The scientific orthodoxy of the time rejected his theory.</t>
  </si>
  <si>
    <t>当时的科学界正统观念拒绝了他的理论。</t>
  </si>
  <si>
    <t>由于坚持 orthodoxy（正统性），这家机构拒绝了所有创新。</t>
  </si>
  <si>
    <t>加上后缀y，正统性质记心底。</t>
  </si>
  <si>
    <t>orthodontics</t>
  </si>
  <si>
    <t>ortho- (矫正) + dont (牙齿) + -ics (学科) -&gt; 关于矫正牙齿的学问 -&gt; 牙齿正畸学</t>
  </si>
  <si>
    <t>牙齿矫正术</t>
  </si>
  <si>
    <t>/ˌɔːθəˈdɒntɪks/</t>
  </si>
  <si>
    <t>Advances in orthodontics have made braces less painful.</t>
  </si>
  <si>
    <t>正畸学的进步使得戴牙套不再那么痛苦。</t>
  </si>
  <si>
    <t>学习 orthodontics（正畸学）需要掌握力学和美学。</t>
  </si>
  <si>
    <t>dont牙齿ics学，正畸学科选这课。</t>
  </si>
  <si>
    <t>orthopedic</t>
  </si>
  <si>
    <t>ortho- (矫正) + ped (骨骼/儿童) + -ic (的) -&gt; 用于矫正骨骼的 -&gt; 骨科的</t>
  </si>
  <si>
    <t>骨科的，整形手术的</t>
  </si>
  <si>
    <t>/ˌɔːθəˈpiːdɪk/</t>
  </si>
  <si>
    <t>She had to wear orthopedic shoes after the surgery.</t>
  </si>
  <si>
    <t>手术后她不得不穿矫形鞋。</t>
  </si>
  <si>
    <t>这位病人需要一款 orthopedic（骨科的/矫形的）床垫。</t>
  </si>
  <si>
    <t>ortho矫正ped骨，矫形鞋子穿得酷。</t>
  </si>
  <si>
    <t>orthocenter</t>
  </si>
  <si>
    <t>center</t>
  </si>
  <si>
    <t>ortho- (直角的) + center (中心) -&gt; 三角形三条高线（垂直线）的交点 -&gt; 垂心</t>
  </si>
  <si>
    <t>垂心</t>
  </si>
  <si>
    <t>/ˈɔːθəʊˌsentə/</t>
  </si>
  <si>
    <t>The orthocenter of an obtuse triangle lies outside the triangle.</t>
  </si>
  <si>
    <t>钝角三角形的垂心位于三角形外部。</t>
  </si>
  <si>
    <t>在几何作业中，我需要标出这个三角形的 orthocenter（垂心）。</t>
  </si>
  <si>
    <t>垂直线交中心，orthocenter是垂心。</t>
  </si>
  <si>
    <t>orthopedist</t>
  </si>
  <si>
    <t>ortho- (矫正) + ped (骨骼/儿童) + -ist (人) -&gt; 专门矫正骨骼畸形的医生 -&gt; 骨科医生</t>
  </si>
  <si>
    <t>骨科医生</t>
  </si>
  <si>
    <t>/ˌɔːθəˈpiːdɪst/</t>
  </si>
  <si>
    <t>The orthopedist examined the X-ray of my broken leg.</t>
  </si>
  <si>
    <t>骨科医生检查了我断腿的X光片。</t>
  </si>
  <si>
    <t>如果骨折了，一定要去看 orthopedist（骨科医生）。</t>
  </si>
  <si>
    <t>ped骨头ist人，矫正骨科有医生。</t>
  </si>
  <si>
    <t>operate</t>
  </si>
  <si>
    <t>oper</t>
  </si>
  <si>
    <t>oper (工作) + -ate (动词后缀) -&gt; 使其开始工作 -&gt; 操作</t>
  </si>
  <si>
    <t>操作, 经营, 动手术</t>
  </si>
  <si>
    <t>/ˈɒpəreɪt/</t>
  </si>
  <si>
    <t>He knows how to operate the heavy machinery safely.</t>
  </si>
  <si>
    <t>他知道如何安全地操作这些重型机械。</t>
  </si>
  <si>
    <t>他能够熟练地 operate 机器，甚至能在压力下 operate 一台精密手术。</t>
  </si>
  <si>
    <t>oper 工作 ate 动，操作经营都要动。</t>
  </si>
  <si>
    <t>operation</t>
  </si>
  <si>
    <t>oper (工作) + -ate (动词后缀) + -ion (名词后缀) -&gt; 工作的过程或状态 -&gt; 手术/运转</t>
  </si>
  <si>
    <t>手术, 运转, 经营</t>
  </si>
  <si>
    <t>/ˌɒpəˈreɪʃn/</t>
  </si>
  <si>
    <t>The company's digital operation is expanding rapidly.</t>
  </si>
  <si>
    <t>该公司的数字化运营正在迅速扩张。</t>
  </si>
  <si>
    <t>他在一次紧急 operation 中表现冷静，这次 operation 持续了五小时。</t>
  </si>
  <si>
    <t>operation 名词态，手术运转在门外。</t>
  </si>
  <si>
    <t>operator</t>
  </si>
  <si>
    <t>oper (工作) + -ate (动词后缀) + -or (人) -&gt; 从事操作工作的人 -&gt; 操作员</t>
  </si>
  <si>
    <t>接线员, 操作员</t>
  </si>
  <si>
    <t>/ˈɒpəreɪtə(r)/</t>
  </si>
  <si>
    <t>Please wait for the operator to connect your call.</t>
  </si>
  <si>
    <t>请等待接线员为你接通电话。</t>
  </si>
  <si>
    <t>这位 operator 技术纯熟，他是这里最资深的工作者。</t>
  </si>
  <si>
    <t>operator 是个人，操作工作最勤奋。</t>
  </si>
  <si>
    <t>cooperate</t>
  </si>
  <si>
    <t>co- (共同) + oper (工作) + -ate (动词后缀) -&gt; 共同工作 -&gt; 合作</t>
  </si>
  <si>
    <t>合作, 协作</t>
  </si>
  <si>
    <t>/kəʊˈɒpəreɪt/</t>
  </si>
  <si>
    <t>The two departments agreed to cooperate on the project.</t>
  </si>
  <si>
    <t>这两个部门同意在这个项目上进行合作。</t>
  </si>
  <si>
    <t>大家要 cooperate 才能赢，不要拒绝 cooperate 的机会。</t>
  </si>
  <si>
    <t>co 共同 oper 活，大家合作不退缩。</t>
  </si>
  <si>
    <t>cooperation</t>
  </si>
  <si>
    <t>co- (共同) + oper (工作) + -ate (动词后缀) + -ion (名词后缀) -&gt; 共同工作的状态 -&gt; 合作</t>
  </si>
  <si>
    <t>/kəʊˌɒpəˈreɪʃn/</t>
  </si>
  <si>
    <t>Thank you for your cooperation in this matter.</t>
  </si>
  <si>
    <t>谢谢你在此事上的合作。</t>
  </si>
  <si>
    <t>这种跨国 cooperation 非常少见，加强 cooperation 是共赢的。</t>
  </si>
  <si>
    <t>cooperation 名词形，团队合作定能行。</t>
  </si>
  <si>
    <t>cooperative</t>
  </si>
  <si>
    <t>co- (共同) + oper (工作) + -ate (动词后缀) + -ive (形容词后缀) -&gt; 倾向于共同工作的 -&gt; 合作的</t>
  </si>
  <si>
    <t>乐意合作的</t>
  </si>
  <si>
    <t>/kəʊˈɒpərətɪv/</t>
  </si>
  <si>
    <t>The patient was very cooperative during the exam.</t>
  </si>
  <si>
    <t>病人在检查过程中非常配合。</t>
  </si>
  <si>
    <t>如果你表现得更 cooperative 一点，事情会办得更快。</t>
  </si>
  <si>
    <t>ive 结尾形容词，cooperative 合作姿。</t>
  </si>
  <si>
    <t>opera</t>
  </si>
  <si>
    <t>oper (工作/作品) + -a (名词后缀) -&gt; 耗费心血的大作 -&gt; 歌剧</t>
  </si>
  <si>
    <t>歌剧</t>
  </si>
  <si>
    <t>/ˈɒpərə/</t>
  </si>
  <si>
    <t>We went to the opera house to see Carmen.</t>
  </si>
  <si>
    <t>我们去歌剧院看了《卡门》。</t>
  </si>
  <si>
    <t>看 opera 是一门艺术，它是大师创作的伟大作品。</t>
  </si>
  <si>
    <t>opera 是歌剧，台下十年功力聚。</t>
  </si>
  <si>
    <t>operational</t>
  </si>
  <si>
    <t>oper (工作) + -ation (名词后缀) + -al (形容词后缀) -&gt; 关于操作或运转的 -&gt; 操作上的/可使用的</t>
  </si>
  <si>
    <t>运行中的, 操作上的</t>
  </si>
  <si>
    <t>/ˌɒpəˈreɪʃənl/</t>
  </si>
  <si>
    <t>The system will become operational next month.</t>
  </si>
  <si>
    <t>该系统将于下个月投入运营。</t>
  </si>
  <si>
    <t>这个机器现在是 operational 状态，可以开始 operational 工作。</t>
  </si>
  <si>
    <t>al 后缀形容词，operational 运行时。</t>
  </si>
  <si>
    <t>inoperable</t>
  </si>
  <si>
    <t>in- (不) + oper (手术/操作) + -able (能...的) -&gt; 不能进行手术或操作的 -&gt; 无法手术的/不能运转的</t>
  </si>
  <si>
    <t>不能手术的, 无法使用的</t>
  </si>
  <si>
    <t>/ɪnˈɒpərəbl/</t>
  </si>
  <si>
    <t>The tumor was found to be inoperable.</t>
  </si>
  <si>
    <t>肿瘤被发现无法通过手术切除。</t>
  </si>
  <si>
    <t>这个计划因为逻辑错误变得 inoperable，正如那个 inoperable 的病症。</t>
  </si>
  <si>
    <t>in 是不，able 能，inoperable 动不了。</t>
  </si>
  <si>
    <t>operative</t>
  </si>
  <si>
    <t>oper (工作) + -ative (形容词后缀) -&gt; 正在起作用的 -&gt; 有效的/起作用的</t>
  </si>
  <si>
    <t>生效的, 关键的</t>
  </si>
  <si>
    <t>/ˈɒpərətɪv/</t>
  </si>
  <si>
    <t>The new law will become operative from July.</t>
  </si>
  <si>
    <t>新法律将从七月起生效。</t>
  </si>
  <si>
    <t>这个规定已经 operative 了，它是解决问题的 operative 词汇。</t>
  </si>
  <si>
    <t>ative 形容词，operative 显效时。</t>
  </si>
  <si>
    <t>opt (选择) -&gt; 做出决断 -&gt; 选择</t>
  </si>
  <si>
    <t>选择</t>
  </si>
  <si>
    <t>/ɒpt/</t>
  </si>
  <si>
    <t>Most people opt to stay at home in such cold weather.</t>
  </si>
  <si>
    <t>在这样寒冷的天气里，大多数人选择待在家里。</t>
  </si>
  <si>
    <t>你可以 opt 去吃火锅，这就是你的选择。</t>
  </si>
  <si>
    <t>opt就是选，怎么选都行。</t>
  </si>
  <si>
    <t>option</t>
  </si>
  <si>
    <t>opt (选择) + -ion (名词后缀) -&gt; 供选择的事物 -&gt; 选项</t>
  </si>
  <si>
    <t>选项，选择权</t>
  </si>
  <si>
    <t>/ˈɒpʃn/</t>
  </si>
  <si>
    <t>We have no other option but to wait.</t>
  </si>
  <si>
    <t>我们别无选择，只能等待。</t>
  </si>
  <si>
    <t>这个题目有四个 option，选哪个最正确？</t>
  </si>
  <si>
    <t>opt加ion，选项就在手中间。</t>
  </si>
  <si>
    <t>optional</t>
  </si>
  <si>
    <t>opt (选择) + -ion (名词后缀) + -al (形容词后缀) -&gt; 可供选择的 -&gt; 非强制的</t>
  </si>
  <si>
    <t>可选择的，选修的</t>
  </si>
  <si>
    <t>/ˈɒpʃənl/</t>
  </si>
  <si>
    <t>The extra training session is optional.</t>
  </si>
  <si>
    <t>额外的培训课程是自愿参加的。</t>
  </si>
  <si>
    <t>这门课是 optional 的，你可以选也可以不选。</t>
  </si>
  <si>
    <t>optional 可选的，自由由你定。</t>
  </si>
  <si>
    <t>adopt</t>
  </si>
  <si>
    <t>ad- (去/朝向) + opt (选择) -&gt; 去选择某人作为家人或选择某种方法 -&gt; 采纳；收养</t>
  </si>
  <si>
    <t>采用，采纳；收养</t>
  </si>
  <si>
    <t>/əˈdɒpt/</t>
  </si>
  <si>
    <t>They decided to adopt a child.</t>
  </si>
  <si>
    <t>他们决定收养一个孩子。</t>
  </si>
  <si>
    <t>我们要 adopt 他的建议，就像 adopt 一个孩子一样用心。</t>
  </si>
  <si>
    <t>ad去opt选，采纳收养不困难。</t>
  </si>
  <si>
    <t>optimal</t>
  </si>
  <si>
    <t>opt (选择) + -im (最高级) + -al (形容词后缀) -&gt; 被选出来的最好的 -&gt; 最佳的</t>
  </si>
  <si>
    <t>最佳的，最理想的</t>
  </si>
  <si>
    <t>/ˈɒptɪməl/</t>
  </si>
  <si>
    <t>We are looking for the optimal solution to this problem.</t>
  </si>
  <si>
    <t>我们正在寻找解决这个问题的最佳方案。</t>
  </si>
  <si>
    <t>这个 optimal 的方案，是经过多次选择后的结果。</t>
  </si>
  <si>
    <t>optimal 最佳的，选到最好没商量。</t>
  </si>
  <si>
    <t>optimize</t>
  </si>
  <si>
    <t>opt (选择) + -im (最高级) + -ize (动词后缀) -&gt; 使其变成最好的 -&gt; 优化</t>
  </si>
  <si>
    <t>使优化，充分利用</t>
  </si>
  <si>
    <t>/ˈɒptɪmaɪz/</t>
  </si>
  <si>
    <t>We need to optimize our use of resources.</t>
  </si>
  <si>
    <t>我们需要优化我们对资源的使用。</t>
  </si>
  <si>
    <t>程序员经常需要 optimize 自己的代码，让它跑得更快。</t>
  </si>
  <si>
    <t>optimize 优化，做到最好最优秀。</t>
  </si>
  <si>
    <t>optimist</t>
  </si>
  <si>
    <t>opt (选择) + -im (最高级) + -ist (人) -&gt; 总是选择看最好的一面的人 -&gt; 乐观主义者</t>
  </si>
  <si>
    <t>乐观主义者</t>
  </si>
  <si>
    <t>/ˈɒptɪmɪst/</t>
  </si>
  <si>
    <t>As an optimist, she always sees the glass as half full.</t>
  </si>
  <si>
    <t>作为一名乐观主义者，她总是看到杯子的一半是满的。</t>
  </si>
  <si>
    <t>那个 optimist 总是能从困难中 opt 出好的一面。</t>
  </si>
  <si>
    <t>optimist 乐观者，总往好处看。</t>
  </si>
  <si>
    <t>optic</t>
  </si>
  <si>
    <t>opt (看) + -ic (形容词后缀) -&gt; 关于看的 -&gt; 视觉的</t>
  </si>
  <si>
    <t>视觉的，眼睛的</t>
  </si>
  <si>
    <t>/ˈɒptɪk/</t>
  </si>
  <si>
    <t>The optic nerve connects the eye to the brain.</t>
  </si>
  <si>
    <t>视神经连接眼睛和大脑。</t>
  </si>
  <si>
    <t>这跟 optic 神经有关，会影响你的视力。</t>
  </si>
  <si>
    <t>optic 视觉的，眼睛相关不含糊。</t>
  </si>
  <si>
    <t>optical</t>
  </si>
  <si>
    <t>opt (看) + -ic (形容词后缀) + -al (形容词后缀) -&gt; 关于视觉或光学的 -&gt; 光学的</t>
  </si>
  <si>
    <t>视力的，光学的</t>
  </si>
  <si>
    <t>/ˈɒptɪkl/</t>
  </si>
  <si>
    <t>Fiber optical cables provide high-speed internet.</t>
  </si>
  <si>
    <t>光纤电缆提供高速互联网。</t>
  </si>
  <si>
    <t>那只是一个 optical illusion（视觉幻象），不是真的。</t>
  </si>
  <si>
    <t>optical 光学的，视觉奇迹在这里。</t>
  </si>
  <si>
    <t>optician</t>
  </si>
  <si>
    <t>opt (看) + -ic (相关的) + -ian (专业人员) -&gt; 处理视觉问题的人 -&gt; 眼镜商</t>
  </si>
  <si>
    <t>眼镜商，验光师</t>
  </si>
  <si>
    <t>/ɒpˈtɪʃn/</t>
  </si>
  <si>
    <t>I need to visit the optician to get my eyes tested.</t>
  </si>
  <si>
    <t>我需要去眼镜店检查一下眼睛。</t>
  </si>
  <si>
    <t>如果眼睛看不清，就得去找 optician 帮忙配镜。</t>
  </si>
  <si>
    <t>optician 验光师，配副眼镜亮晶晶。</t>
  </si>
  <si>
    <t>oral</t>
  </si>
  <si>
    <t>ora</t>
  </si>
  <si>
    <t>ora (口) + -al (关于...的) -&gt; 关于口的 -&gt; 口头的</t>
  </si>
  <si>
    <t>口头的</t>
  </si>
  <si>
    <t>/ˈɔːrəl/</t>
  </si>
  <si>
    <t>The students have an oral exam tomorrow.</t>
  </si>
  <si>
    <t>学生们明天有一场口试。</t>
  </si>
  <si>
    <t>这次 oral 考试需要你用 mouth 来说话。</t>
  </si>
  <si>
    <t>ora 是口，-al 是形容，口头考试记心中。</t>
  </si>
  <si>
    <t>orally</t>
  </si>
  <si>
    <t>ora (口) + -al (形容词后缀) + -ly (副词后缀) -&gt; 通过口地 -&gt; 口头地/口服地</t>
  </si>
  <si>
    <t>口头地</t>
  </si>
  <si>
    <t>/ˈɔːrəli/</t>
  </si>
  <si>
    <t>The medicine should be taken orally.</t>
  </si>
  <si>
    <t>这药应该口服。</t>
  </si>
  <si>
    <t>这种 medicine 需要 orally 服用才有效。</t>
  </si>
  <si>
    <t>双后缀在后，口头服药不落后。</t>
  </si>
  <si>
    <t>orator</t>
  </si>
  <si>
    <t>-at-</t>
  </si>
  <si>
    <t>ora (说) + -at- (连接件) + -or (人) -&gt; 说话的人 -&gt; 演说家</t>
  </si>
  <si>
    <t>演说家</t>
  </si>
  <si>
    <t>/ˈɒrətə(r)/</t>
  </si>
  <si>
    <t>He was a brilliant orator who could inspire crowds.</t>
  </si>
  <si>
    <t>他是一位能鼓舞群众的天才演说家。</t>
  </si>
  <si>
    <t>那位 orator 站在台上说得头头是道。</t>
  </si>
  <si>
    <t>ora 说话 -or 人，演说大师最有神。</t>
  </si>
  <si>
    <t>oration</t>
  </si>
  <si>
    <t>ora (说) + -at- (连接件) + -ion (行为/结果) -&gt; 说的结果 -&gt; 演说/致辞</t>
  </si>
  <si>
    <t>演说</t>
  </si>
  <si>
    <t>/ɔːˈreɪʃn/</t>
  </si>
  <si>
    <t>The president delivered a moving funeral oration.</t>
  </si>
  <si>
    <t>总统发表了一篇感人的葬礼悼词。</t>
  </si>
  <si>
    <t>这篇 oration 的内容非常感人。</t>
  </si>
  <si>
    <t>ora 说出 -ion 名词，正式演说有气势。</t>
  </si>
  <si>
    <t>oratory</t>
  </si>
  <si>
    <t>ora (说) + -at- (连接件) + -ory (术/场所) -&gt; 说话的技术 -&gt; 演讲术</t>
  </si>
  <si>
    <t>雄辩术</t>
  </si>
  <si>
    <t>/ˈɒrətri/</t>
  </si>
  <si>
    <t>His fame as a politician rested on his oratory.</t>
  </si>
  <si>
    <t>他作为政治家的名声建立在他的雄辩术上。</t>
  </si>
  <si>
    <t>只有精通 oratory 才能赢得这场辩论。</t>
  </si>
  <si>
    <t>ora 说话 -ory 术，雄辩口才不认输。</t>
  </si>
  <si>
    <t>oracle</t>
  </si>
  <si>
    <t>ora (说/神谕) + -cle (小/物) -&gt; 传达神之话语的地方或人 -&gt; 神谕/先知</t>
  </si>
  <si>
    <t>神谕</t>
  </si>
  <si>
    <t>/ˈɒrəkl/</t>
  </si>
  <si>
    <t>People traveled far to consult the oracle.</t>
  </si>
  <si>
    <t>人们远道而来咨询神谕。</t>
  </si>
  <si>
    <t>古希腊人相信 oracle 能预知未来。</t>
  </si>
  <si>
    <t>ora 说出神的话，oracle 答案在脚下。</t>
  </si>
  <si>
    <t>adore</t>
  </si>
  <si>
    <t>ad- (去/向) + ora (祷告) -&gt; 向神祷告 -&gt; 崇拜/热爱</t>
  </si>
  <si>
    <t>崇拜</t>
  </si>
  <si>
    <t>/əˈdɔː(r)/</t>
  </si>
  <si>
    <t>She simply adores her grandchildren.</t>
  </si>
  <si>
    <t>她简直非常疼爱她的孙辈。</t>
  </si>
  <si>
    <t>我真的很 adore 那些勇敢的人。</t>
  </si>
  <si>
    <t>ad 去 ora 祈祷，崇拜热爱最重要。</t>
  </si>
  <si>
    <t>adorable</t>
  </si>
  <si>
    <t>ad- (去) + ora (崇拜) + -able (可...的) -&gt; 值得崇拜的 -&gt; 可爱的</t>
  </si>
  <si>
    <t>可爱的</t>
  </si>
  <si>
    <t>/əˈdɔːrəbl/</t>
  </si>
  <si>
    <t>What an adorable little girl!</t>
  </si>
  <si>
    <t>多么可爱的小女孩啊！</t>
  </si>
  <si>
    <t>那个宝宝非常 adorable，大家都很喜欢她。</t>
  </si>
  <si>
    <t>adore 后面加 -able，可爱模样惹人怜。</t>
  </si>
  <si>
    <t>adoration</t>
  </si>
  <si>
    <t>ad- (去) + ora (祈祷) + -at- (连接) + -ion (名词) -&gt; 祈祷的行为 -&gt; 崇拜/爱慕</t>
  </si>
  <si>
    <t>爱慕</t>
  </si>
  <si>
    <t>/ˌædəˈreɪʃn/</t>
  </si>
  <si>
    <t>He gazed at her with pure adoration.</t>
  </si>
  <si>
    <t>他以纯粹的爱慕注视着她。</t>
  </si>
  <si>
    <t>他的眼神里充满了对她的 adoration。</t>
  </si>
  <si>
    <t>ad 和 ora 凑一起，崇拜之情记心里。</t>
  </si>
  <si>
    <t>inexorable</t>
  </si>
  <si>
    <t>in- (不) + ex- (出) + ora (说/恳求) + -able (可...的) -&gt; 不可被说服(恳求)出来的 -&gt; 无情的/不可动摇的</t>
  </si>
  <si>
    <t>不可动摇的</t>
  </si>
  <si>
    <t>/ɪnˈeksərəbl/</t>
  </si>
  <si>
    <t>The inexorable progress of science cannot be stopped.</t>
  </si>
  <si>
    <t>科学那不可阻挡的进步是无法停止的。</t>
  </si>
  <si>
    <t>时间的流逝是 inexorable 的，谁也无法阻止。</t>
  </si>
  <si>
    <t>in 不 ex 出 ora 说，无情冷酷没法说。</t>
  </si>
  <si>
    <t>peroration</t>
  </si>
  <si>
    <t>per- (彻底/贯穿) + ora (说) + -at- (连接) + -ion (名词) -&gt; 彻底说完的部分 -&gt; 演说的结尾</t>
  </si>
  <si>
    <t>演说结尾</t>
  </si>
  <si>
    <t>/ˌperəˈreɪʃn/</t>
  </si>
  <si>
    <t>He saved his most powerful arguments for the peroration.</t>
  </si>
  <si>
    <t>他把最有力的论据留在了演说的结尾部分。</t>
  </si>
  <si>
    <t>在演说的 peroration 部分，他呼吁大家采取行动。</t>
  </si>
  <si>
    <t>per 彻底 ora 说，演说结尾出结果。</t>
  </si>
  <si>
    <t>orifice</t>
  </si>
  <si>
    <t>ori</t>
  </si>
  <si>
    <t>-fic-</t>
  </si>
  <si>
    <t>ora/ori (口) + -fic- (做) + -e (名词后缀) -&gt; 做成口形状的东西 -&gt; 孔/口</t>
  </si>
  <si>
    <t>孔</t>
  </si>
  <si>
    <t>/ˈɒrɪfɪs/</t>
  </si>
  <si>
    <t>The volcanic orifice emitted smoke and steam.</t>
  </si>
  <si>
    <t>火山口喷发出烟雾和蒸汽。</t>
  </si>
  <si>
    <t>岩浆从这个 orifice 里喷涌而出。</t>
  </si>
  <si>
    <t>ori 是口 fic 是做，孔穴开口没法躲。</t>
  </si>
  <si>
    <t>method</t>
  </si>
  <si>
    <t>met-</t>
  </si>
  <si>
    <t>met- (遵循) + od (路) -&gt; 遵循一定的路径去办事 -&gt; 方法</t>
  </si>
  <si>
    <t>方法，办法</t>
  </si>
  <si>
    <t>/ˈmeθəd/</t>
  </si>
  <si>
    <t>We need to find a more efficient method of working.</t>
  </si>
  <si>
    <t>我们需要找到一种更高效的工作方法。</t>
  </si>
  <si>
    <t>这个 method 就像是在正确的 od 路上行走。</t>
  </si>
  <si>
    <t>跟着路(od)走，就有法(method)。</t>
  </si>
  <si>
    <t>peri- (周围) + od (路) -&gt; 绕一圈回到原点的路径 -&gt; 周期</t>
  </si>
  <si>
    <t>时期，学时，周期</t>
  </si>
  <si>
    <t>The factory was closed for a period of ten days.</t>
  </si>
  <si>
    <t>这家工厂倒闭了十天时间。</t>
  </si>
  <si>
    <t>时间围着圈 peri 绕了一条 od 路，就是一个 period。</t>
  </si>
  <si>
    <t>周期 period，围着 peri 走回路 od。</t>
  </si>
  <si>
    <t>episode</t>
  </si>
  <si>
    <t>epi-</t>
  </si>
  <si>
    <t>epi- (在...之上) + od (路) -&gt; 旅途之上发生的一段插曲 -&gt; 片段</t>
  </si>
  <si>
    <t>（电视节目的）一集，片段</t>
  </si>
  <si>
    <t>/ˈepɪsəʊd/</t>
  </si>
  <si>
    <t>I missed the last episode of the series.</t>
  </si>
  <si>
    <t>我错过了这部剧的最后一集。</t>
  </si>
  <si>
    <t>在人生的 od 路上，每一段 epi 经历都是一个 episode。</t>
  </si>
  <si>
    <t>路 od 上的插曲，就是 episode。</t>
  </si>
  <si>
    <t>exodus</t>
  </si>
  <si>
    <t>ex- (向外) + od (路) + -us (名词后缀) -&gt; 走向外面的路 -&gt; 大批离去</t>
  </si>
  <si>
    <t>大批离去，成群外出</t>
  </si>
  <si>
    <t>/ˈeksədəs/</t>
  </si>
  <si>
    <t>There has been a mass exodus of workers from the villages.</t>
  </si>
  <si>
    <t>出现了大批工人力离农村的情况。</t>
  </si>
  <si>
    <t>大家顺着向外的 ex 路 od 走，形成了 exodus。</t>
  </si>
  <si>
    <t>大批 exodus，向外 ex 找出路 od。</t>
  </si>
  <si>
    <t>odometer</t>
  </si>
  <si>
    <t>odo</t>
  </si>
  <si>
    <t>odo (路) + meter (测量) -&gt; 测量路程的仪器 -&gt; 里程表</t>
  </si>
  <si>
    <t>（汽车等的）里程表</t>
  </si>
  <si>
    <t>/əʊˈdɒmɪtə(r)/</t>
  </si>
  <si>
    <t>The odometer shows that the car has traveled 50,000 miles.</t>
  </si>
  <si>
    <t>里程表显示这辆车已经行驶了5万英里。</t>
  </si>
  <si>
    <t>用 meter 测一测走了多少 odo 路。</t>
  </si>
  <si>
    <t>测量 meter 走的路 odo，就是里程表 odometer。</t>
  </si>
  <si>
    <t>anode</t>
  </si>
  <si>
    <t>ana-</t>
  </si>
  <si>
    <t>ode</t>
  </si>
  <si>
    <t>ana- (向上) + ode (路) -&gt; 电流流上的路径 -&gt; 阳极</t>
  </si>
  <si>
    <t>（电池的）正极，阳极</t>
  </si>
  <si>
    <t>/ˈænəʊd/</t>
  </si>
  <si>
    <t>In an electrolytic cell, the anode is the positive electrode.</t>
  </si>
  <si>
    <t>在电解池中，阳极是正电极。</t>
  </si>
  <si>
    <t>电流向上 ana 走的 od 路是阳极。</t>
  </si>
  <si>
    <t>阳极 anode，向上 ana 走的一段路 od。</t>
  </si>
  <si>
    <t>cathode</t>
  </si>
  <si>
    <t>cath-</t>
  </si>
  <si>
    <t>cath- (向下) + ode (路) -&gt; 电流向下的路径 -&gt; 阴极</t>
  </si>
  <si>
    <t>（电池的）负极，阴极</t>
  </si>
  <si>
    <t>/ˈkæθəʊd/</t>
  </si>
  <si>
    <t>Electrons flow from the cathode to the anode.</t>
  </si>
  <si>
    <t>电子从阴极流向阳极。</t>
  </si>
  <si>
    <t>电流向下 cath 走的 od 路是阴极。</t>
  </si>
  <si>
    <t>阴极 cathode，向下 cath 走的一段路 od。</t>
  </si>
  <si>
    <t>peri- (周围) + od (路) + -ic (形容词后缀) -&gt; 像环绕路径一样循环的 -&gt; 周期的</t>
  </si>
  <si>
    <t>周期的，定期的</t>
  </si>
  <si>
    <t>The periodic table organizes elements by their properties.</t>
  </si>
  <si>
    <t>元素周期表根据元素的属性进行排列。</t>
  </si>
  <si>
    <t>这个现象是 periodic 的，因为它总是回到原来的 od 路上。</t>
  </si>
  <si>
    <t>周期的 periodic，循环往复的路 od。</t>
  </si>
  <si>
    <t>methodical</t>
  </si>
  <si>
    <t>met- (遵循) + od (路) + -ic (的) + -al (的) -&gt; 很有方法路径的 -&gt; 有条理的</t>
  </si>
  <si>
    <t>有条理的，有方法的</t>
  </si>
  <si>
    <t>/məˈθɒdɪkl/</t>
  </si>
  <si>
    <t>He is very methodical in his work.</t>
  </si>
  <si>
    <t>他工作非常有条理。</t>
  </si>
  <si>
    <t>他做事很 methodical，从来不偏离正确的 od 路。</t>
  </si>
  <si>
    <t>做事 methodical，走路 od 有条理。</t>
  </si>
  <si>
    <t>synod</t>
  </si>
  <si>
    <t>syn- (共同) + od (路) -&gt; 走到一起的路 -&gt; 宗教会议</t>
  </si>
  <si>
    <t>宗教会议，会议</t>
  </si>
  <si>
    <t>/ˈsɪnəd/</t>
  </si>
  <si>
    <t>The synod met to discuss changes in the liturgy.</t>
  </si>
  <si>
    <t>教会会议召开以讨论礼拜仪式的改变。</t>
  </si>
  <si>
    <t>大家 syn 聚在一起商量出路 od，就是开会 synod。</t>
  </si>
  <si>
    <t>聚在一起 syn，共商出路 od，就是 synod 会议。</t>
  </si>
  <si>
    <t>omni- (全) + potent (有力的) -&gt; 拥有全部力量的 -&gt; 全能的</t>
  </si>
  <si>
    <t>全能的</t>
  </si>
  <si>
    <t>Ancient people believed in an omnipotent god.</t>
  </si>
  <si>
    <t>古人相信有一位全能的神。</t>
  </si>
  <si>
    <t>这位 omnipotent 的超人，力气 potent 到了极点，能搬起大山。</t>
  </si>
  <si>
    <t>omni 为全，potent 为力，全能力大是神气。</t>
  </si>
  <si>
    <t>omniscient</t>
  </si>
  <si>
    <t>sci</t>
  </si>
  <si>
    <t>omni- (全) + sci (知) + -ent (的) -&gt; 全部都知道的 -&gt; 无所不知的</t>
  </si>
  <si>
    <t>全知的</t>
  </si>
  <si>
    <t>/ɒmˈnɪsiənt/</t>
  </si>
  <si>
    <t>The novel is told from an omniscient point of view.</t>
  </si>
  <si>
    <t>这部小说是以全知的视角叙述的。</t>
  </si>
  <si>
    <t>他掌握了 science (科学)，加上 omni- 就像变成了 omniscient 的预言家。</t>
  </si>
  <si>
    <t>omni 是全，sci 是知，全知全觉没秘密。</t>
  </si>
  <si>
    <t>omnipresent</t>
  </si>
  <si>
    <t>sent</t>
  </si>
  <si>
    <t>omni- (全) + pre- (在前) + sent (存在) -&gt; 在所有地方都呈现在前的 -&gt; 无处不在的</t>
  </si>
  <si>
    <t>无处不在的</t>
  </si>
  <si>
    <t>/ˌɒmnɪˈpreznt/</t>
  </si>
  <si>
    <t>The cell phone is omnipresent in modern society.</t>
  </si>
  <si>
    <t>手机在现代社会无处不在。</t>
  </si>
  <si>
    <t>当下的 present 也就是在这里，omnipresent 就是在所有地方都在这里。</t>
  </si>
  <si>
    <t>omni 是全，present 在场，处处在场是遍布。</t>
  </si>
  <si>
    <t>omnivorous</t>
  </si>
  <si>
    <t>vor</t>
  </si>
  <si>
    <t>omni- (全) + vor (吃) + -ous (的) -&gt; 什么都吃的 -&gt; 杂食性的</t>
  </si>
  <si>
    <t>杂食性的</t>
  </si>
  <si>
    <t>/ɒmˈnɪvərəs/</t>
  </si>
  <si>
    <t>Pigs are omnivorous animals.</t>
  </si>
  <si>
    <t>猪是杂食动物。</t>
  </si>
  <si>
    <t>贪婪的 devour (吞食) 行为如果是 omni- 的，那就是 omnivorous 杂食者。</t>
  </si>
  <si>
    <t>omni 是全，vor 是吃，什么都吃胃口好。</t>
  </si>
  <si>
    <t>omnibus</t>
  </si>
  <si>
    <t>bus</t>
  </si>
  <si>
    <t>omni- (全) + bus (给/为) -&gt; 为所有人准备的车辆或合集 -&gt; 公共汽车；精选集</t>
  </si>
  <si>
    <t>公共汽车</t>
  </si>
  <si>
    <t>/ˈɒmnɪbəs/</t>
  </si>
  <si>
    <t>The library published an omnibus of his short stories.</t>
  </si>
  <si>
    <t>图书馆出版了他的短篇小说选集。</t>
  </si>
  <si>
    <t>公共汽车 bus 的全称是 omnibus，因为它要为 omni (所有人) 服务。</t>
  </si>
  <si>
    <t>omni 是全，bus 为众，公共汽车大家用。</t>
  </si>
  <si>
    <t>omnidirectional</t>
  </si>
  <si>
    <t>omni- (全) + direct (方向) + -ion (名后缀) + -al (形后缀) -&gt; 朝向所有方向的 -&gt; 全向的</t>
  </si>
  <si>
    <t>全向的</t>
  </si>
  <si>
    <t>/ˌɒmnɪdaɪˈrekʃənl/</t>
  </si>
  <si>
    <t>The microphone has an omnidirectional pickup pattern.</t>
  </si>
  <si>
    <t>这个麦克风具有全向拾音模式。</t>
  </si>
  <si>
    <t>方向 direction 加上 omni- 之后，信号就可以向 omnidirectional 四面八方发射。</t>
  </si>
  <si>
    <t>omni 为全，direction 向，四面八方全覆盖。</t>
  </si>
  <si>
    <t>omnicompetent</t>
  </si>
  <si>
    <t>omni- (全) + competent (胜任的) -&gt; 在所有领域都能胜任的 -&gt; 全才的</t>
  </si>
  <si>
    <t>/ˌɒmnɪˈkɒmpɪtənt/</t>
  </si>
  <si>
    <t>No single government department can be omnicompetent.</t>
  </si>
  <si>
    <t>没有任何一个政府部门能管辖所有事务。</t>
  </si>
  <si>
    <t>虽然他很 competent (有能力)，但要做到 omnicompetent 几乎不可能。</t>
  </si>
  <si>
    <t>omni 是全，胜任能力，样样精通是全才。</t>
  </si>
  <si>
    <t>omnifarious</t>
  </si>
  <si>
    <t>fari</t>
  </si>
  <si>
    <t>omni- (全) + fari (种类) + -ous (的) -&gt; 包含所有种类的 -&gt; 五花八门的</t>
  </si>
  <si>
    <t>各种各样的</t>
  </si>
  <si>
    <t>/ˌɒmnɪˈfeəriəs/</t>
  </si>
  <si>
    <t>The store offers omnifarious products to its customers.</t>
  </si>
  <si>
    <t>这家店向顾客提供五花八门的商品。</t>
  </si>
  <si>
    <t>这里的货品 omnifarious，就像 various (多样的) 前面加了 omni- 那么全。</t>
  </si>
  <si>
    <t>omni 是全，fari 种类，五花八门全种类。</t>
  </si>
  <si>
    <t>omniform</t>
  </si>
  <si>
    <t>omni- (全) + form (形状) -&gt; 具有一切形状的 -&gt; 多形态的</t>
  </si>
  <si>
    <t>多形态的</t>
  </si>
  <si>
    <t>/ˈɒmnɪfɔːm/</t>
  </si>
  <si>
    <t>The deity was described as an omniform being.</t>
  </si>
  <si>
    <t>这位神灵被描述为一种拥有多种形态的存在。</t>
  </si>
  <si>
    <t>这个物体的 form (形状) 极其 omni-，简直就是 omniform 变色龙。</t>
  </si>
  <si>
    <t>omni 是全，form 为型，万千形态是多型。</t>
  </si>
  <si>
    <t>omnific</t>
  </si>
  <si>
    <t>omni- (全) + fic (做/创造) -&gt; 创造万物的 -&gt; 有无限创造力的</t>
  </si>
  <si>
    <t>创造万物的</t>
  </si>
  <si>
    <t>/ɒmˈnɪfɪk/</t>
  </si>
  <si>
    <t>The omnific power of nature is awe-inspiring.</t>
  </si>
  <si>
    <t>大自然创造万物的力量令人敬畏。</t>
  </si>
  <si>
    <t>后缀 -fic 表示做，能 omni- 地做所有事，就是 omnific 的造物主。</t>
  </si>
  <si>
    <t>omni 是全，fic 是做，创造万物能力多。</t>
  </si>
  <si>
    <t>anonymous</t>
  </si>
  <si>
    <t>an-</t>
  </si>
  <si>
    <t>onym</t>
  </si>
  <si>
    <t>an- (无) + onym (名字) + -ous (形容词后缀) -&gt; 没有名字的 -&gt; 匿名的</t>
  </si>
  <si>
    <t>匿名的</t>
  </si>
  <si>
    <t>/əˈnɒnɪməs/</t>
  </si>
  <si>
    <t>The donor wished to remain anonymous.</t>
  </si>
  <si>
    <t>捐赠者希望保持匿名。</t>
  </si>
  <si>
    <t>这位 anonymous 捐赠者没有在表格上写下自己的 onym (名字)。</t>
  </si>
  <si>
    <t>an是没有，onym名字，匿名人士不露头。</t>
  </si>
  <si>
    <t>synonym</t>
  </si>
  <si>
    <t>syn- (相同) + onym (名字/名称) -&gt; 意思相同的名称 -&gt; 同义词</t>
  </si>
  <si>
    <t>同义词</t>
  </si>
  <si>
    <t>/ˈsɪnənɪm/</t>
  </si>
  <si>
    <t>'Big' and 'large' are synonyms.</t>
  </si>
  <si>
    <t>“Big”和“large”是同义词。</t>
  </si>
  <si>
    <t>学习 synonym 时，你会发现很多 onym (名称) 的意思其实是 syn (相同) 的。</t>
  </si>
  <si>
    <t>syn是相同，onym名称，同义词汇换着用。</t>
  </si>
  <si>
    <t>antonym</t>
  </si>
  <si>
    <t>ant-</t>
  </si>
  <si>
    <t>ant- (相反) + onym (名字/名称) -&gt; 意思相反的名称 -&gt; 反义词</t>
  </si>
  <si>
    <t>反义词</t>
  </si>
  <si>
    <t>/ˈæntənɪm/</t>
  </si>
  <si>
    <t>Hot is the antonym of cold.</t>
  </si>
  <si>
    <t>热是冷的反义词。</t>
  </si>
  <si>
    <t>ant (相反) 的 onym (名称) 组合在一起，就成了 antonym。</t>
  </si>
  <si>
    <t>ant是相反，onym名称，反义词语对对碰。</t>
  </si>
  <si>
    <t>pseud-</t>
  </si>
  <si>
    <t>pseud- (假的) + onym (名字) -&gt; 假的名字 -&gt; 笔名，假名</t>
  </si>
  <si>
    <t>Mark Twain was the pseudonym of Samuel Clemens.</t>
  </si>
  <si>
    <t>马克·吐温是萨缪尔·克莱门斯的笔名。</t>
  </si>
  <si>
    <t>很多作家不喜欢用真名，而是取一个 pseud (假的) onym (名字)。</t>
  </si>
  <si>
    <t>pseud是假，onym是名，笔名就是假姓名。</t>
  </si>
  <si>
    <t>acronym</t>
  </si>
  <si>
    <t>acr-</t>
  </si>
  <si>
    <t>acr- (首/尖端) + onym (名字) -&gt; 取首字母组成的名字 -&gt; 首字母缩略词</t>
  </si>
  <si>
    <t>/ˈækrənɪm/</t>
  </si>
  <si>
    <t>NASA is an acronym for National Aeronautics and Space Administration.</t>
  </si>
  <si>
    <t>NASA是美国国家航空航天局的首字母缩略词。</t>
  </si>
  <si>
    <t>取出每个词 acr (尖端/首位) 的字母组成的 onym (名字) 就是 acronym。</t>
  </si>
  <si>
    <t>acr首位，onym名字，缩略单词首字母。</t>
  </si>
  <si>
    <t>homonym</t>
  </si>
  <si>
    <t>hom-</t>
  </si>
  <si>
    <t>hom- (相同) + onym (名字) -&gt; 读音或拼写相同的名字 -&gt; 同音异义词，同形异义词</t>
  </si>
  <si>
    <t>/ˈhɒmənɪm/</t>
  </si>
  <si>
    <t>The word 'bear' (the animal) and 'bear' (to carry) are homonyms.</t>
  </si>
  <si>
    <t>“bear”（动物）和“bear”（搬运）是同形异义词。</t>
  </si>
  <si>
    <t>当两个词 hom (相同) 的时候，它们的 onym (名字/外观) 是一样的。</t>
  </si>
  <si>
    <t>hom是同，onym是名，同音同形不同义。</t>
  </si>
  <si>
    <t>anonymity</t>
  </si>
  <si>
    <t>an- (无) + onym (名字) + -ity (名词后缀) -&gt; 没有名字的状态 -&gt; 匿名，无名</t>
  </si>
  <si>
    <t>/ˌænəˈnɪməti/</t>
  </si>
  <si>
    <t>The internet allows people a certain degree of anonymity.</t>
  </si>
  <si>
    <t>互联网允许人们在一定程度上保持匿名。</t>
  </si>
  <si>
    <t>网络上这种 an-onym (无名) 的 -ity (状态) 被称为 anonymity。</t>
  </si>
  <si>
    <t>anonym匿名，加上ity，名词状态表匿名。</t>
  </si>
  <si>
    <t>synonymous</t>
  </si>
  <si>
    <t>syn- (相同) + onym (名字) + -ous (形容词后缀) -&gt; 属于同义词的 -&gt; 同义的，等同于...的</t>
  </si>
  <si>
    <t>/sɪˈnɒnɪməs/</t>
  </si>
  <si>
    <t>In many people's minds, wealth is synonymous with happiness.</t>
  </si>
  <si>
    <t>在许多人心中，财富等同于幸福。</t>
  </si>
  <si>
    <t>如果两件事是 synonymous 的，说明它们就像拥有 syn (相同) 的 onym (名称) 一样。</t>
  </si>
  <si>
    <t>synonym同义，ous形容，同义等同变形容。</t>
  </si>
  <si>
    <t>eponym</t>
  </si>
  <si>
    <t>ep-</t>
  </si>
  <si>
    <t>ep- (在...之上/跟随) + onym (名字) -&gt; 将名字放在某物之上 -&gt; 以某人名字命名的名称</t>
  </si>
  <si>
    <t>/ˈepənɪm/</t>
  </si>
  <si>
    <t>The sandwich is an eponym derived from the Earl of Sandwich.</t>
  </si>
  <si>
    <t>“三明治”是一个以三明治伯爵的名字命名的词。</t>
  </si>
  <si>
    <t>这个词的 onym (名字) 是 ep (在...之上) 建立在某人姓名之上的。</t>
  </si>
  <si>
    <t>ep在之上，onym名字，人名变作事物名。</t>
  </si>
  <si>
    <t>toponym</t>
  </si>
  <si>
    <t>top-</t>
  </si>
  <si>
    <t>top- (地方) + onym (名字) -&gt; 地方的名字 -&gt; 地名</t>
  </si>
  <si>
    <t>/ˈtɒpənɪm/</t>
  </si>
  <si>
    <t>Everest is a famous toponym in the Himalayas.</t>
  </si>
  <si>
    <t>珠穆朗玛峰是喜马拉雅山脉中一个著名的地名。</t>
  </si>
  <si>
    <t>每个 top (地方) 都有它独特的 onym (名称)，这就是 toponym。</t>
  </si>
  <si>
    <t>top是地方，onym是名，地名研究有门径。</t>
  </si>
  <si>
    <t>object</t>
  </si>
  <si>
    <t>ob-</t>
  </si>
  <si>
    <t>ob- (反对) + ject (投掷) -&gt; 把意见投向对立面 -&gt; 反对</t>
  </si>
  <si>
    <t>/əbˈdʒekt/</t>
  </si>
  <si>
    <t>Many people object to the new tax law.</t>
  </si>
  <si>
    <t>许多人反对这项新税法。</t>
  </si>
  <si>
    <t>我对这个 object（物体）表示 object（反对）。</t>
  </si>
  <si>
    <t>ob反对，ject投掷，投出反对票。</t>
  </si>
  <si>
    <t>obvious</t>
  </si>
  <si>
    <t>ob- (在...面前) + vi (道路) + -ous (形容词后缀) -&gt; 就在路面前方的 -&gt; 明显的</t>
  </si>
  <si>
    <t>/ˈɒbviəs/</t>
  </si>
  <si>
    <t>It was obvious that she was unhappy.</t>
  </si>
  <si>
    <t>就在路 ob-vi 前面，非常 obvious（明显的）。</t>
  </si>
  <si>
    <t>路在面前摆，obvious一眼见。</t>
  </si>
  <si>
    <t>obstacle</t>
  </si>
  <si>
    <t>sta</t>
  </si>
  <si>
    <t>ob- (在...面前) + sta (站立) + -cle (名词后缀) -&gt; 站在路中间的东西 -&gt; 障碍物</t>
  </si>
  <si>
    <t>/ˈɒbstəkl/</t>
  </si>
  <si>
    <t>The main obstacle to development is poverty.</t>
  </si>
  <si>
    <t>发展的主要障碍是贫困。</t>
  </si>
  <si>
    <t>一个巨大的 obstacle（障碍）突然站 sta 在我面前。</t>
  </si>
  <si>
    <t>站在面前挡，obstacle是障碍。</t>
  </si>
  <si>
    <t>observe</t>
  </si>
  <si>
    <t>serv</t>
  </si>
  <si>
    <t>ob- (在...面前) + serv (看守/守卫) -&gt; 在面前守着看 -&gt; 观察</t>
  </si>
  <si>
    <t>观察，遵守</t>
  </si>
  <si>
    <t>/əbˈzɜːv/</t>
  </si>
  <si>
    <t>You must observe the traffic rules.</t>
  </si>
  <si>
    <t>你必须遵守交通规则。</t>
  </si>
  <si>
    <t>他在认真 observe（观察）如何 serv（服务）客人。</t>
  </si>
  <si>
    <t>面前守着看，observe细观察。</t>
  </si>
  <si>
    <t>obtain</t>
  </si>
  <si>
    <t>tain</t>
  </si>
  <si>
    <t>ob- (强化意义) + tain (握住) -&gt; 牢牢握住 -&gt; 获得</t>
  </si>
  <si>
    <t>获得</t>
  </si>
  <si>
    <t>/əbˈteɪn/</t>
  </si>
  <si>
    <t>He managed to obtain a scholarship.</t>
  </si>
  <si>
    <t>他设法获得了奖学金。</t>
  </si>
  <si>
    <t>努力才能 obtain（获得），tain（拿住）属于你的机会。</t>
  </si>
  <si>
    <t>努力去拿，obtain得到。</t>
  </si>
  <si>
    <t>occur</t>
  </si>
  <si>
    <t>oc-</t>
  </si>
  <si>
    <t>cur</t>
  </si>
  <si>
    <t>oc- (向) + cur (跑) -&gt; 跑向眼前 -&gt; 发生</t>
  </si>
  <si>
    <t>发生</t>
  </si>
  <si>
    <t>/əˈkɜː(r)/</t>
  </si>
  <si>
    <t>When did the accident occur?</t>
  </si>
  <si>
    <t>事故是什么时候发生的？</t>
  </si>
  <si>
    <t>突然 occur（发生）， cur（跑）到了我的脑海里。</t>
  </si>
  <si>
    <t>向你跑来，事情occur发生。</t>
  </si>
  <si>
    <t>offer</t>
  </si>
  <si>
    <t>of-</t>
  </si>
  <si>
    <t>fer</t>
  </si>
  <si>
    <t>of- (向) + fer (带) -&gt; 带来面前 -&gt; 提供</t>
  </si>
  <si>
    <t>提供</t>
  </si>
  <si>
    <t>/ˈɒfə(r)/</t>
  </si>
  <si>
    <t>They offered me a job.</t>
  </si>
  <si>
    <t>他们给我提供了一份工作。</t>
  </si>
  <si>
    <t>他 offer（提供）了帮助，fer（带来）了希望。</t>
  </si>
  <si>
    <t>带到面前，offer提供。</t>
  </si>
  <si>
    <t>opposite</t>
  </si>
  <si>
    <t>posit</t>
  </si>
  <si>
    <t>op- (相对) + posit (放置) -&gt; 放在对面的 -&gt; 相反的</t>
  </si>
  <si>
    <t>相反的，对面的</t>
  </si>
  <si>
    <t>/ˈɒpəzɪt/</t>
  </si>
  <si>
    <t>They have opposite views on the matter.</t>
  </si>
  <si>
    <t>他们对这件事持相反的看法。</t>
  </si>
  <si>
    <t>把东西 posit（放置）在 opposite（对面）。</t>
  </si>
  <si>
    <t>对着放，opposite是相反。</t>
  </si>
  <si>
    <t>oppress</t>
  </si>
  <si>
    <t>press</t>
  </si>
  <si>
    <t>op- (针对) + press (压) -&gt; 针对某人用力压 -&gt; 压迫</t>
  </si>
  <si>
    <t>压迫</t>
  </si>
  <si>
    <t>/əˈpres/</t>
  </si>
  <si>
    <t>The tyrant oppressed the people.</t>
  </si>
  <si>
    <t>暴君压迫人民。</t>
  </si>
  <si>
    <t>用 press（压力）去 oppress（压迫）别人是不对的。</t>
  </si>
  <si>
    <t>对着施压，oppress压迫。</t>
  </si>
  <si>
    <t>offensive</t>
  </si>
  <si>
    <t>fens</t>
  </si>
  <si>
    <t>of- (针对) + fens (打击) + -ive (形容词后缀) -&gt; 针对别人打击的 -&gt; 冒犯的</t>
  </si>
  <si>
    <t>冒犯的，无礼的</t>
  </si>
  <si>
    <t>/əˈfensɪv/</t>
  </si>
  <si>
    <t>His comments were highly offensive.</t>
  </si>
  <si>
    <t>他的言论极具冒犯性。</t>
  </si>
  <si>
    <t>不要做 offensive（冒犯性的）行为，那是 fens（打击）别人。</t>
  </si>
  <si>
    <t>对着打，offensive冒犯人。</t>
  </si>
  <si>
    <t>occupy</t>
  </si>
  <si>
    <t>cup</t>
  </si>
  <si>
    <t>oc- (强化意义) + cup (抓/拿) + -y (动词后缀) -&gt; 抓获并守住 -&gt; 占领</t>
  </si>
  <si>
    <t>占领，占据</t>
  </si>
  <si>
    <t>/ˈɒkjupaɪ/</t>
  </si>
  <si>
    <t>The army occupied the town.</t>
  </si>
  <si>
    <t>军队占领了那个小镇。</t>
  </si>
  <si>
    <t>这个 cup（杯子）occupy（占据）了桌子大部分空间。</t>
  </si>
  <si>
    <t>抓取占领，occupy占据。</t>
  </si>
  <si>
    <t>op- (相对) + pos (放置) -&gt; 放在对面 -&gt; 反对</t>
  </si>
  <si>
    <t>We oppose the construction of the airport.</t>
  </si>
  <si>
    <t>我们反对修建这座机场。</t>
  </si>
  <si>
    <t>他 oppose（反对）把 pos（位置）定在这里。</t>
  </si>
  <si>
    <t>对着放置，oppose反对。</t>
  </si>
  <si>
    <t>October</t>
  </si>
  <si>
    <t>oct</t>
  </si>
  <si>
    <t>oct (八) + -ober (月份后缀) -&gt; 古罗马历法中的第八个月 -&gt; 十月</t>
  </si>
  <si>
    <t>十月</t>
  </si>
  <si>
    <t>/ɒkˈtəʊbə(r)/</t>
  </si>
  <si>
    <t>The weather starts to get cold in October.</t>
  </si>
  <si>
    <t>十月天气开始变冷了。</t>
  </si>
  <si>
    <t>这个 October (十月) 天气很凉。</t>
  </si>
  <si>
    <t>十月深秋，冷得发抖。</t>
  </si>
  <si>
    <t>octopus</t>
  </si>
  <si>
    <t>octo</t>
  </si>
  <si>
    <t>octo (八) + -pus (脚) -&gt; 拥有八只脚的海洋生物 -&gt; 章鱼</t>
  </si>
  <si>
    <t>章鱼</t>
  </si>
  <si>
    <t>/ˈɒktəpəs/</t>
  </si>
  <si>
    <t>An octopus has eight tentacles.</t>
  </si>
  <si>
    <t>章鱼有八条触手。</t>
  </si>
  <si>
    <t>Octopus (章鱼) 有八条腿。</t>
  </si>
  <si>
    <t>章鱼八条腿，深海里乱飞。</t>
  </si>
  <si>
    <t>octagon</t>
  </si>
  <si>
    <t>octa</t>
  </si>
  <si>
    <t>octa (八) + -gon (角) -&gt; 拥有八个角的平面图形 -&gt; 八角形</t>
  </si>
  <si>
    <t>八角形</t>
  </si>
  <si>
    <t>/ˈɒktəɡən/</t>
  </si>
  <si>
    <t>A stop sign is usually in the shape of an octagon.</t>
  </si>
  <si>
    <t>停车标志通常是八角形的。</t>
  </si>
  <si>
    <t>这是一个 Octagon (八角形) 的桌子。</t>
  </si>
  <si>
    <t>八个角角，形状真巧。</t>
  </si>
  <si>
    <t>octave</t>
  </si>
  <si>
    <t>oct (八) + -ave (名词后缀) -&gt; 包含八个全音阶音程的单位 -&gt; 八度音阶</t>
  </si>
  <si>
    <t>八度音阶</t>
  </si>
  <si>
    <t>/ˈɒktɪv/</t>
  </si>
  <si>
    <t>She can sing two octaves higher than I can.</t>
  </si>
  <si>
    <t>她能唱出比我高两个八度的音。</t>
  </si>
  <si>
    <t>他能唱出跨越两个 Octave (八度音阶) 的高音。</t>
  </si>
  <si>
    <t>八度音阶，高低更迭。</t>
  </si>
  <si>
    <t>octet</t>
  </si>
  <si>
    <t>oct (八) + -et (小组合) -&gt; 八个人或物组成的一组 -&gt; 八重奏/八位组</t>
  </si>
  <si>
    <t>八重唱</t>
  </si>
  <si>
    <t>/ɒkˈtet/</t>
  </si>
  <si>
    <t>The jazz octet performed on the street corner.</t>
  </si>
  <si>
    <t>那支爵士乐八重奏乐队在街角表演。</t>
  </si>
  <si>
    <t>这是一个爵士乐 Octet (八重奏) 组合。</t>
  </si>
  <si>
    <t>八人组合，音乐快乐。</t>
  </si>
  <si>
    <t>octogenarian</t>
  </si>
  <si>
    <t>octo- (八) + gen- (岁数) + -arian (的人) -&gt; 处于八十岁年龄段的人 -&gt; 八旬老人</t>
  </si>
  <si>
    <t>八旬老人</t>
  </si>
  <si>
    <t>/ˌɒktədʒəˈneəriən/</t>
  </si>
  <si>
    <t>The octogenarian exercises every morning.</t>
  </si>
  <si>
    <t>这位八旬老人每天早上都锻炼身体。</t>
  </si>
  <si>
    <t>他是一位健康的 Octogenarian (八旬老人)。</t>
  </si>
  <si>
    <t>八旬老人，依然精神。</t>
  </si>
  <si>
    <t>octopod</t>
  </si>
  <si>
    <t>octo (八) + -pod (足) -&gt; 有八只脚的动物 -&gt; 八足类动物</t>
  </si>
  <si>
    <t>八足类动物</t>
  </si>
  <si>
    <t>/ˈɒktəpɒd/</t>
  </si>
  <si>
    <t>The octopus is a well-known octopod.</t>
  </si>
  <si>
    <t>章鱼是著名的八足类动物。</t>
  </si>
  <si>
    <t>Octopus 属于 Octopod (八足类动物)。</t>
  </si>
  <si>
    <t>八足小兽，海中悠游。</t>
  </si>
  <si>
    <t>octagonal</t>
  </si>
  <si>
    <t>octa (八) + -gon (角) + -al (形容词后缀) -&gt; 具有八个角的 -&gt; 八角形的</t>
  </si>
  <si>
    <t>八角形的</t>
  </si>
  <si>
    <t>/ɒkˈtæɡənl/</t>
  </si>
  <si>
    <t>The building has an octagonal tower.</t>
  </si>
  <si>
    <t>那座建筑有一个八角形的塔楼。</t>
  </si>
  <si>
    <t>这个 Octagonal (八角形的) 窗户很漂亮。</t>
  </si>
  <si>
    <t>八角之形，边角分明。</t>
  </si>
  <si>
    <t>octosyllabic</t>
  </si>
  <si>
    <t>octo (八) + -syllab (音节) + -ic (形容词后缀) -&gt; 每行具有八个音节的 -&gt; 八音节的</t>
  </si>
  <si>
    <t>八音节的</t>
  </si>
  <si>
    <t>/ˌɒktəsɪˈlæbɪk/</t>
  </si>
  <si>
    <t>The poem is written in octosyllabic verse.</t>
  </si>
  <si>
    <t>这首诗是用八音节诗体写的。</t>
  </si>
  <si>
    <t>这句诗是 Octosyllabic (八音节的) 结构。</t>
  </si>
  <si>
    <t>八个音节，读诗更切。</t>
  </si>
  <si>
    <t>octillion</t>
  </si>
  <si>
    <t>oct (八) + -illion (大数单位) -&gt; 在百万的基础上第8次方的数字量级 -&gt; 10的27次方</t>
  </si>
  <si>
    <t>极大的数字</t>
  </si>
  <si>
    <t>/ɒkˈtɪljən/</t>
  </si>
  <si>
    <t>An octillion is a very large number used in science.</t>
  </si>
  <si>
    <t>Octillion 是一个在科学中使用的巨大数字。</t>
  </si>
  <si>
    <t>这个数字大到有 Octillion (十的二十七次方) 那么大。</t>
  </si>
  <si>
    <t>大数单位，八阶之位。</t>
  </si>
  <si>
    <t>ocular</t>
  </si>
  <si>
    <t>ocu</t>
  </si>
  <si>
    <t>ocu (眼睛) + -lar (形容词后缀) -&gt; 眼睛的 -&gt; 眼睛的</t>
  </si>
  <si>
    <t>眼睛的</t>
  </si>
  <si>
    <t>/ˈɒkjʊlə/</t>
  </si>
  <si>
    <t>The doctor performed an ocular examination.</t>
  </si>
  <si>
    <t>医生进行了眼科检查。</t>
  </si>
  <si>
    <t>他受了 ocular（眼睛的）外伤。</t>
  </si>
  <si>
    <t>ocu 是眼，lar 是的，ocular 眼睛的。</t>
  </si>
  <si>
    <t>binocular</t>
  </si>
  <si>
    <t>bi- (二) + ocu (眼睛) + -lar (名词后缀) -&gt; 用两只眼睛看的设备 -&gt; 双筒望远镜</t>
  </si>
  <si>
    <t>双筒望远镜</t>
  </si>
  <si>
    <t>/bɪˈnɒkjʊlə/</t>
  </si>
  <si>
    <t>He looked through his binoculars at the birds.</t>
  </si>
  <si>
    <t>他用双筒望远镜观察那些鸟。</t>
  </si>
  <si>
    <t>用 binocular（双筒望远镜）看 bi（两）只鸟。</t>
  </si>
  <si>
    <t>bi 是二，ocu 眼，双眼望远 binocular。</t>
  </si>
  <si>
    <t>opt (视觉) + -ic (相关的) -&gt; 视觉相关的 -&gt; 视觉的</t>
  </si>
  <si>
    <t>视觉的</t>
  </si>
  <si>
    <t>The optic nerve sends messages to the brain.</t>
  </si>
  <si>
    <t>视神经将信息传送到大脑。</t>
  </si>
  <si>
    <t>optic（视觉的）nerve 也就是视神经。</t>
  </si>
  <si>
    <t>opt 看，ic 的，optic 视觉的。</t>
  </si>
  <si>
    <t>opt (看) + -ic (相关的) + -al (形容词后缀) -&gt; 研究光的视觉特性的 -&gt; 光学的</t>
  </si>
  <si>
    <t>光学的</t>
  </si>
  <si>
    <t>A prism is an optical instrument.</t>
  </si>
  <si>
    <t>棱镜是一种光学仪器。</t>
  </si>
  <si>
    <t>optical（光学的）illusion 就是视错觉。</t>
  </si>
  <si>
    <t>opt 看，ic/al 加，光学 optical 传天下。</t>
  </si>
  <si>
    <t>opt (视力) + -ic (相关的) + -ian (专家/人) -&gt; 处理视力问题的人 -&gt; 配镜师</t>
  </si>
  <si>
    <t>配镜师</t>
  </si>
  <si>
    <t>The optician measured my eyes for new glasses.</t>
  </si>
  <si>
    <t>配镜师为我测量眼睛以配新眼镜。</t>
  </si>
  <si>
    <t>去找 optician（配镜师）配眼镜。</t>
  </si>
  <si>
    <t>opt 看，ian 人，配镜师 optician。</t>
  </si>
  <si>
    <t>optics</t>
  </si>
  <si>
    <t>opt (看/光) + -ics (学科后缀) -&gt; 研究光的学科 -&gt; 光学</t>
  </si>
  <si>
    <t>光学</t>
  </si>
  <si>
    <t>/ˈɒptɪks/</t>
  </si>
  <si>
    <t>Optics is a branch of physics.</t>
  </si>
  <si>
    <t>光学是物理学的一个分支。</t>
  </si>
  <si>
    <t>这节课我们学 optics（光学）。</t>
  </si>
  <si>
    <t>opt 看，ics 学科，光学 optics 真奇妙。</t>
  </si>
  <si>
    <t>optometry</t>
  </si>
  <si>
    <t>opt (视力) + -o- (连接符) + -metry (测量) -&gt; 测量视力 -&gt; 验光</t>
  </si>
  <si>
    <t>验光</t>
  </si>
  <si>
    <t>/ɒpˈtɒmətri/</t>
  </si>
  <si>
    <t>He is studying optometry at university.</t>
  </si>
  <si>
    <t>他正在大学里学习验光专业。</t>
  </si>
  <si>
    <t>optometry（验光）是为了测 metry（测量）视力 opt。</t>
  </si>
  <si>
    <t>opt 视，metry 测，验光 optometry。</t>
  </si>
  <si>
    <t>oculist</t>
  </si>
  <si>
    <t>ocu (眼睛) + -list (专家/医生) -&gt; 眼睛医生 -&gt; 眼科医生</t>
  </si>
  <si>
    <t>眼科医生</t>
  </si>
  <si>
    <t>/ˈɒkjʊlɪst/</t>
  </si>
  <si>
    <t>The oculist prescribed a lotion for my eyes.</t>
  </si>
  <si>
    <t>眼科医生给我的眼睛开了些药水。</t>
  </si>
  <si>
    <t>老牌的 oculist（眼科医生）医术高。</t>
  </si>
  <si>
    <t>ocu 眼，ist 人，眼科医生 oculist。</t>
  </si>
  <si>
    <t>monocle</t>
  </si>
  <si>
    <t>mon-</t>
  </si>
  <si>
    <t>mon- (一) + ocu (眼睛) + -le (名词后缀) -&gt; 给一只眼睛用的眼镜 -&gt; 单片眼镜</t>
  </si>
  <si>
    <t>单片眼镜</t>
  </si>
  <si>
    <t>/ˈmɒnəkl/</t>
  </si>
  <si>
    <t>The detective was known for wearing a monocle.</t>
  </si>
  <si>
    <t>那个侦探以戴单片眼镜而闻名。</t>
  </si>
  <si>
    <t>mon（一）个 ocu（眼）戴 monocle（单片眼镜）。</t>
  </si>
  <si>
    <t>mon 是一，ocu 眼，单片眼镜 monocle。</t>
  </si>
  <si>
    <t>intraocular</t>
  </si>
  <si>
    <t>intra-</t>
  </si>
  <si>
    <t>intra- (在内) + ocu (眼睛) + -lar (形容词后缀) -&gt; 在眼睛内部的 -&gt; 眼内的</t>
  </si>
  <si>
    <t>眼内的</t>
  </si>
  <si>
    <t>/ˌɪntrəˈɒkjʊlə/</t>
  </si>
  <si>
    <t>Intraocular pressure can affect your vision.</t>
  </si>
  <si>
    <t>眼内压会影响你的视力。</t>
  </si>
  <si>
    <t>测量 intraocular（眼内的）压力。</t>
  </si>
  <si>
    <t>intra 内，ocu 眼，眼内压力 intraocular。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</si>
</sst>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5"/>
  <sheetViews>
    <sheetView tabSelected="1" workbookViewId="0">
      <pane ySplit="1" topLeftCell="A770" activePane="bottomLeft" state="frozen"/>
      <selection/>
      <selection pane="bottomLeft" activeCell="U795" sqref="U795"/>
    </sheetView>
  </sheetViews>
  <sheetFormatPr defaultColWidth="8.43362831858407" defaultRowHeight="13.5"/>
  <cols>
    <col min="1" max="1" width="5.24778761061947" customWidth="1"/>
    <col min="2" max="3" width="5.09734513274336" customWidth="1"/>
    <col min="4" max="5" width="6.15044247787611" customWidth="1"/>
    <col min="6" max="6" width="5.09734513274336" customWidth="1"/>
    <col min="7" max="8" width="6.15044247787611" customWidth="1"/>
    <col min="9" max="9" width="13.9469026548673" customWidth="1"/>
    <col min="10" max="10" width="9.45132743362832" customWidth="1"/>
    <col min="11" max="12" width="5.09734513274336" customWidth="1"/>
    <col min="13" max="13" width="9.45132743362832" customWidth="1"/>
    <col min="14" max="14" width="16.0530973451327" customWidth="1"/>
    <col min="15" max="15" width="9.60176991150442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="1" customFormat="1" spans="1:15">
      <c r="A2" s="1" t="s">
        <v>15</v>
      </c>
      <c r="B2" s="1" t="s">
        <v>16</v>
      </c>
      <c r="C2" s="1" t="s">
        <v>17</v>
      </c>
      <c r="D2" s="1" t="s">
        <v>18</v>
      </c>
      <c r="F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="1" customFormat="1" spans="1:15">
      <c r="A3" s="1" t="s">
        <v>15</v>
      </c>
      <c r="B3" s="1" t="s">
        <v>27</v>
      </c>
      <c r="C3" s="1" t="s">
        <v>28</v>
      </c>
      <c r="F3" s="1" t="s">
        <v>19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</row>
    <row r="4" s="1" customFormat="1" spans="1:15">
      <c r="A4" s="1" t="s">
        <v>15</v>
      </c>
      <c r="B4" s="1" t="s">
        <v>36</v>
      </c>
      <c r="C4" s="1" t="s">
        <v>37</v>
      </c>
      <c r="D4" s="1" t="s">
        <v>38</v>
      </c>
      <c r="F4" s="1" t="s">
        <v>19</v>
      </c>
      <c r="I4" s="1" t="s">
        <v>39</v>
      </c>
      <c r="J4" s="1" t="s">
        <v>40</v>
      </c>
      <c r="K4" s="1" t="s">
        <v>41</v>
      </c>
      <c r="L4" s="1" t="s">
        <v>42</v>
      </c>
      <c r="M4" s="1" t="s">
        <v>43</v>
      </c>
      <c r="N4" s="1" t="s">
        <v>44</v>
      </c>
      <c r="O4" s="1" t="s">
        <v>45</v>
      </c>
    </row>
    <row r="5" s="1" customFormat="1" spans="1:15">
      <c r="A5" s="1" t="s">
        <v>15</v>
      </c>
      <c r="B5" s="1" t="s">
        <v>46</v>
      </c>
      <c r="C5" s="1" t="s">
        <v>47</v>
      </c>
      <c r="D5" s="1" t="s">
        <v>48</v>
      </c>
      <c r="F5" s="1" t="s">
        <v>19</v>
      </c>
      <c r="I5" s="1" t="s">
        <v>49</v>
      </c>
      <c r="J5" s="1" t="s">
        <v>50</v>
      </c>
      <c r="K5" s="1" t="s">
        <v>51</v>
      </c>
      <c r="L5" s="1" t="s">
        <v>52</v>
      </c>
      <c r="M5" s="1" t="s">
        <v>53</v>
      </c>
      <c r="N5" s="1" t="s">
        <v>54</v>
      </c>
      <c r="O5" s="1" t="s">
        <v>55</v>
      </c>
    </row>
    <row r="6" s="1" customFormat="1" spans="1:15">
      <c r="A6" s="1" t="s">
        <v>15</v>
      </c>
      <c r="B6" s="1" t="s">
        <v>56</v>
      </c>
      <c r="C6" s="1" t="s">
        <v>47</v>
      </c>
      <c r="D6" s="1" t="s">
        <v>57</v>
      </c>
      <c r="F6" s="1" t="s">
        <v>19</v>
      </c>
      <c r="I6" s="1" t="s">
        <v>58</v>
      </c>
      <c r="J6" s="1" t="s">
        <v>59</v>
      </c>
      <c r="K6" s="1" t="s">
        <v>60</v>
      </c>
      <c r="L6" s="1" t="s">
        <v>61</v>
      </c>
      <c r="M6" s="1" t="s">
        <v>62</v>
      </c>
      <c r="N6" s="1" t="s">
        <v>63</v>
      </c>
      <c r="O6" s="1" t="s">
        <v>64</v>
      </c>
    </row>
    <row r="7" s="1" customFormat="1" spans="1:15">
      <c r="A7" s="1" t="s">
        <v>15</v>
      </c>
      <c r="B7" s="1" t="s">
        <v>65</v>
      </c>
      <c r="C7" s="1" t="s">
        <v>47</v>
      </c>
      <c r="D7" s="1" t="s">
        <v>66</v>
      </c>
      <c r="F7" s="1" t="s">
        <v>19</v>
      </c>
      <c r="I7" s="1" t="s">
        <v>67</v>
      </c>
      <c r="J7" s="1" t="s">
        <v>68</v>
      </c>
      <c r="K7" s="1" t="s">
        <v>69</v>
      </c>
      <c r="L7" s="1" t="s">
        <v>70</v>
      </c>
      <c r="M7" s="1" t="s">
        <v>71</v>
      </c>
      <c r="N7" s="1" t="s">
        <v>72</v>
      </c>
      <c r="O7" s="1" t="s">
        <v>73</v>
      </c>
    </row>
    <row r="8" s="1" customFormat="1" spans="1:15">
      <c r="A8" s="1" t="s">
        <v>15</v>
      </c>
      <c r="B8" s="1" t="s">
        <v>74</v>
      </c>
      <c r="C8" s="1" t="s">
        <v>75</v>
      </c>
      <c r="F8" s="1" t="s">
        <v>19</v>
      </c>
      <c r="G8" s="1" t="e">
        <f>-ure</f>
        <v>#NAME?</v>
      </c>
      <c r="I8" s="1" t="s">
        <v>76</v>
      </c>
      <c r="J8" s="1" t="s">
        <v>77</v>
      </c>
      <c r="K8" s="1" t="s">
        <v>78</v>
      </c>
      <c r="L8" s="1" t="s">
        <v>79</v>
      </c>
      <c r="M8" s="1" t="s">
        <v>80</v>
      </c>
      <c r="N8" s="1" t="s">
        <v>81</v>
      </c>
      <c r="O8" s="1" t="s">
        <v>82</v>
      </c>
    </row>
    <row r="9" s="1" customFormat="1" spans="1:15">
      <c r="A9" s="1" t="s">
        <v>15</v>
      </c>
      <c r="B9" s="1" t="s">
        <v>83</v>
      </c>
      <c r="C9" s="1" t="s">
        <v>84</v>
      </c>
      <c r="D9" s="1" t="s">
        <v>38</v>
      </c>
      <c r="F9" s="1" t="s">
        <v>19</v>
      </c>
      <c r="G9" s="1" t="e">
        <f>-ion</f>
        <v>#NAME?</v>
      </c>
      <c r="I9" s="1" t="s">
        <v>85</v>
      </c>
      <c r="J9" s="1" t="s">
        <v>86</v>
      </c>
      <c r="K9" s="1" t="s">
        <v>87</v>
      </c>
      <c r="L9" s="1" t="s">
        <v>88</v>
      </c>
      <c r="M9" s="1" t="s">
        <v>89</v>
      </c>
      <c r="N9" s="1" t="s">
        <v>90</v>
      </c>
      <c r="O9" s="1" t="s">
        <v>91</v>
      </c>
    </row>
    <row r="10" s="1" customFormat="1" spans="1:15">
      <c r="A10" s="1" t="s">
        <v>15</v>
      </c>
      <c r="B10" s="1" t="s">
        <v>92</v>
      </c>
      <c r="C10" s="1" t="s">
        <v>17</v>
      </c>
      <c r="D10" s="1" t="s">
        <v>48</v>
      </c>
      <c r="F10" s="1" t="s">
        <v>19</v>
      </c>
      <c r="G10" s="1" t="e">
        <f>-ive</f>
        <v>#NAME?</v>
      </c>
      <c r="I10" s="1" t="s">
        <v>93</v>
      </c>
      <c r="J10" s="1" t="s">
        <v>94</v>
      </c>
      <c r="K10" s="1" t="s">
        <v>95</v>
      </c>
      <c r="L10" s="1" t="s">
        <v>96</v>
      </c>
      <c r="M10" s="1" t="s">
        <v>97</v>
      </c>
      <c r="N10" s="1" t="s">
        <v>98</v>
      </c>
      <c r="O10" s="1" t="s">
        <v>99</v>
      </c>
    </row>
    <row r="11" s="1" customFormat="1" spans="1:15">
      <c r="A11" s="1" t="s">
        <v>15</v>
      </c>
      <c r="B11" s="1" t="s">
        <v>100</v>
      </c>
      <c r="C11" s="1" t="s">
        <v>84</v>
      </c>
      <c r="D11" s="1" t="s">
        <v>66</v>
      </c>
      <c r="F11" s="1" t="s">
        <v>19</v>
      </c>
      <c r="G11" s="1" t="e">
        <f>-ion</f>
        <v>#NAME?</v>
      </c>
      <c r="I11" s="1" t="s">
        <v>101</v>
      </c>
      <c r="J11" s="1" t="s">
        <v>68</v>
      </c>
      <c r="K11" s="1" t="s">
        <v>102</v>
      </c>
      <c r="L11" s="1" t="s">
        <v>103</v>
      </c>
      <c r="M11" s="1" t="s">
        <v>104</v>
      </c>
      <c r="N11" s="1" t="s">
        <v>105</v>
      </c>
      <c r="O11" s="1" t="s">
        <v>106</v>
      </c>
    </row>
    <row r="12" s="1" customFormat="1" spans="1:15">
      <c r="A12" s="1" t="s">
        <v>15</v>
      </c>
      <c r="B12" s="1" t="s">
        <v>107</v>
      </c>
      <c r="C12" s="1" t="s">
        <v>47</v>
      </c>
      <c r="D12" s="1" t="s">
        <v>66</v>
      </c>
      <c r="F12" s="1" t="s">
        <v>108</v>
      </c>
      <c r="G12" s="1" t="e">
        <f>-ate</f>
        <v>#NAME?</v>
      </c>
      <c r="I12" s="1" t="s">
        <v>109</v>
      </c>
      <c r="J12" s="1" t="s">
        <v>110</v>
      </c>
      <c r="K12" s="1" t="s">
        <v>111</v>
      </c>
      <c r="L12" s="1" t="s">
        <v>112</v>
      </c>
      <c r="M12" s="1" t="s">
        <v>113</v>
      </c>
      <c r="N12" s="1" t="s">
        <v>114</v>
      </c>
      <c r="O12" s="1" t="s">
        <v>115</v>
      </c>
    </row>
    <row r="13" s="1" customFormat="1" spans="1:15">
      <c r="A13" s="1" t="s">
        <v>15</v>
      </c>
      <c r="B13" s="1" t="s">
        <v>116</v>
      </c>
      <c r="C13" s="1" t="s">
        <v>17</v>
      </c>
      <c r="D13" s="1" t="s">
        <v>117</v>
      </c>
      <c r="F13" s="1" t="s">
        <v>108</v>
      </c>
      <c r="G13" s="1" t="e">
        <f>-ant</f>
        <v>#NAME?</v>
      </c>
      <c r="I13" s="1" t="s">
        <v>118</v>
      </c>
      <c r="J13" s="1" t="s">
        <v>119</v>
      </c>
      <c r="K13" s="1" t="s">
        <v>120</v>
      </c>
      <c r="L13" s="1" t="s">
        <v>121</v>
      </c>
      <c r="M13" s="1" t="s">
        <v>122</v>
      </c>
      <c r="N13" s="1" t="s">
        <v>123</v>
      </c>
      <c r="O13" s="1" t="s">
        <v>124</v>
      </c>
    </row>
    <row r="14" s="1" customFormat="1" spans="1:15">
      <c r="A14" s="1" t="s">
        <v>15</v>
      </c>
      <c r="B14" s="1" t="s">
        <v>125</v>
      </c>
      <c r="C14" s="1" t="s">
        <v>84</v>
      </c>
      <c r="D14" s="1" t="s">
        <v>126</v>
      </c>
      <c r="F14" s="1" t="s">
        <v>108</v>
      </c>
      <c r="G14" s="1" t="e">
        <f>-ative</f>
        <v>#NAME?</v>
      </c>
      <c r="I14" s="1" t="s">
        <v>127</v>
      </c>
      <c r="J14" s="1" t="s">
        <v>128</v>
      </c>
      <c r="K14" s="1" t="s">
        <v>129</v>
      </c>
      <c r="L14" s="1" t="s">
        <v>130</v>
      </c>
      <c r="M14" s="1" t="s">
        <v>131</v>
      </c>
      <c r="N14" s="1" t="s">
        <v>132</v>
      </c>
      <c r="O14" s="1" t="s">
        <v>133</v>
      </c>
    </row>
    <row r="15" s="1" customFormat="1" spans="1:15">
      <c r="A15" s="1" t="s">
        <v>15</v>
      </c>
      <c r="B15" s="1" t="s">
        <v>134</v>
      </c>
      <c r="C15" s="1" t="s">
        <v>17</v>
      </c>
      <c r="D15" s="1" t="s">
        <v>135</v>
      </c>
      <c r="F15" s="1" t="s">
        <v>108</v>
      </c>
      <c r="G15" s="1" t="e">
        <f>-at</f>
        <v>#NAME?</v>
      </c>
      <c r="H15" s="1" t="e">
        <f>-ory</f>
        <v>#NAME?</v>
      </c>
      <c r="I15" s="1" t="s">
        <v>136</v>
      </c>
      <c r="J15" s="1" t="s">
        <v>137</v>
      </c>
      <c r="K15" s="1" t="s">
        <v>138</v>
      </c>
      <c r="L15" s="1" t="s">
        <v>139</v>
      </c>
      <c r="M15" s="1" t="s">
        <v>140</v>
      </c>
      <c r="N15" s="1" t="s">
        <v>141</v>
      </c>
      <c r="O15" s="1" t="s">
        <v>142</v>
      </c>
    </row>
    <row r="16" s="1" customFormat="1" spans="1:15">
      <c r="A16" s="1" t="s">
        <v>15</v>
      </c>
      <c r="B16" s="1" t="s">
        <v>143</v>
      </c>
      <c r="C16" s="1" t="s">
        <v>47</v>
      </c>
      <c r="D16" s="1" t="s">
        <v>18</v>
      </c>
      <c r="F16" s="1" t="s">
        <v>108</v>
      </c>
      <c r="G16" s="1" t="e">
        <f>-ate</f>
        <v>#NAME?</v>
      </c>
      <c r="I16" s="1" t="s">
        <v>144</v>
      </c>
      <c r="J16" s="1" t="s">
        <v>145</v>
      </c>
      <c r="K16" s="1" t="s">
        <v>146</v>
      </c>
      <c r="L16" s="1" t="s">
        <v>147</v>
      </c>
      <c r="M16" s="1" t="s">
        <v>148</v>
      </c>
      <c r="N16" s="1" t="s">
        <v>149</v>
      </c>
      <c r="O16" s="1" t="s">
        <v>150</v>
      </c>
    </row>
    <row r="17" s="1" customFormat="1" spans="1:15">
      <c r="A17" s="1" t="s">
        <v>15</v>
      </c>
      <c r="B17" s="1" t="s">
        <v>151</v>
      </c>
      <c r="C17" s="1" t="s">
        <v>84</v>
      </c>
      <c r="D17" s="1" t="s">
        <v>152</v>
      </c>
      <c r="F17" s="1" t="s">
        <v>108</v>
      </c>
      <c r="G17" s="1" t="e">
        <f>-ate</f>
        <v>#NAME?</v>
      </c>
      <c r="I17" s="1" t="s">
        <v>153</v>
      </c>
      <c r="J17" s="1" t="s">
        <v>154</v>
      </c>
      <c r="K17" s="1" t="s">
        <v>155</v>
      </c>
      <c r="L17" s="1" t="s">
        <v>156</v>
      </c>
      <c r="M17" s="1" t="s">
        <v>157</v>
      </c>
      <c r="N17" s="1" t="s">
        <v>158</v>
      </c>
      <c r="O17" s="1" t="s">
        <v>159</v>
      </c>
    </row>
    <row r="18" s="1" customFormat="1" spans="1:15">
      <c r="A18" s="1" t="s">
        <v>15</v>
      </c>
      <c r="B18" s="1" t="s">
        <v>160</v>
      </c>
      <c r="C18" s="1" t="s">
        <v>84</v>
      </c>
      <c r="D18" s="1" t="s">
        <v>66</v>
      </c>
      <c r="F18" s="1" t="s">
        <v>108</v>
      </c>
      <c r="G18" s="1" t="e">
        <f>-at</f>
        <v>#NAME?</v>
      </c>
      <c r="H18" s="1" t="e">
        <f>-ion</f>
        <v>#NAME?</v>
      </c>
      <c r="I18" s="1" t="s">
        <v>161</v>
      </c>
      <c r="J18" s="1" t="s">
        <v>162</v>
      </c>
      <c r="K18" s="1" t="s">
        <v>163</v>
      </c>
      <c r="L18" s="1" t="s">
        <v>164</v>
      </c>
      <c r="M18" s="1" t="s">
        <v>165</v>
      </c>
      <c r="N18" s="1" t="s">
        <v>166</v>
      </c>
      <c r="O18" s="1" t="s">
        <v>167</v>
      </c>
    </row>
    <row r="19" s="1" customFormat="1" spans="1:15">
      <c r="A19" s="1" t="s">
        <v>15</v>
      </c>
      <c r="B19" s="1" t="s">
        <v>168</v>
      </c>
      <c r="C19" s="1" t="s">
        <v>84</v>
      </c>
      <c r="D19" s="1" t="s">
        <v>117</v>
      </c>
      <c r="F19" s="1" t="s">
        <v>108</v>
      </c>
      <c r="G19" s="1" t="e">
        <f>-ance</f>
        <v>#NAME?</v>
      </c>
      <c r="I19" s="1" t="s">
        <v>169</v>
      </c>
      <c r="J19" s="1" t="s">
        <v>170</v>
      </c>
      <c r="K19" s="1" t="s">
        <v>171</v>
      </c>
      <c r="L19" s="1" t="s">
        <v>172</v>
      </c>
      <c r="M19" s="1" t="s">
        <v>173</v>
      </c>
      <c r="N19" s="1" t="s">
        <v>174</v>
      </c>
      <c r="O19" s="1" t="s">
        <v>175</v>
      </c>
    </row>
    <row r="20" s="1" customFormat="1" spans="1:15">
      <c r="A20" s="1" t="s">
        <v>15</v>
      </c>
      <c r="B20" s="1" t="s">
        <v>176</v>
      </c>
      <c r="C20" s="1" t="s">
        <v>17</v>
      </c>
      <c r="D20" s="1" t="s">
        <v>66</v>
      </c>
      <c r="F20" s="1" t="s">
        <v>108</v>
      </c>
      <c r="G20" s="1" t="e">
        <f>-at</f>
        <v>#NAME?</v>
      </c>
      <c r="H20" s="1" t="e">
        <f>-ive</f>
        <v>#NAME?</v>
      </c>
      <c r="I20" s="1" t="s">
        <v>177</v>
      </c>
      <c r="J20" s="1" t="s">
        <v>178</v>
      </c>
      <c r="K20" s="1" t="s">
        <v>179</v>
      </c>
      <c r="L20" s="1" t="s">
        <v>180</v>
      </c>
      <c r="M20" s="1" t="s">
        <v>181</v>
      </c>
      <c r="N20" s="1" t="s">
        <v>182</v>
      </c>
      <c r="O20" s="1" t="s">
        <v>183</v>
      </c>
    </row>
    <row r="21" s="1" customFormat="1" spans="1:15">
      <c r="A21" s="1" t="s">
        <v>15</v>
      </c>
      <c r="B21" s="1" t="s">
        <v>184</v>
      </c>
      <c r="C21" s="1" t="s">
        <v>84</v>
      </c>
      <c r="F21" s="1" t="s">
        <v>108</v>
      </c>
      <c r="G21" s="1" t="e">
        <f>-at</f>
        <v>#NAME?</v>
      </c>
      <c r="H21" s="1" t="e">
        <f>-ion</f>
        <v>#NAME?</v>
      </c>
      <c r="I21" s="1" t="s">
        <v>185</v>
      </c>
      <c r="J21" s="1" t="s">
        <v>186</v>
      </c>
      <c r="K21" s="1" t="s">
        <v>187</v>
      </c>
      <c r="L21" s="1" t="s">
        <v>188</v>
      </c>
      <c r="M21" s="1" t="s">
        <v>189</v>
      </c>
      <c r="N21" s="1" t="s">
        <v>190</v>
      </c>
      <c r="O21" s="1" t="s">
        <v>191</v>
      </c>
    </row>
    <row r="22" s="1" customFormat="1" spans="1:15">
      <c r="A22" s="1" t="s">
        <v>15</v>
      </c>
      <c r="B22" s="1" t="s">
        <v>192</v>
      </c>
      <c r="C22" s="1" t="s">
        <v>47</v>
      </c>
      <c r="F22" s="1" t="s">
        <v>193</v>
      </c>
      <c r="G22" s="1" t="e">
        <f>-e</f>
        <v>#NAME?</v>
      </c>
      <c r="I22" s="1" t="s">
        <v>194</v>
      </c>
      <c r="J22" s="1" t="s">
        <v>195</v>
      </c>
      <c r="K22" s="1" t="s">
        <v>196</v>
      </c>
      <c r="L22" s="1" t="s">
        <v>197</v>
      </c>
      <c r="M22" s="1" t="s">
        <v>198</v>
      </c>
      <c r="N22" s="1" t="s">
        <v>199</v>
      </c>
      <c r="O22" s="1" t="s">
        <v>200</v>
      </c>
    </row>
    <row r="23" s="1" customFormat="1" spans="1:15">
      <c r="A23" s="1" t="s">
        <v>15</v>
      </c>
      <c r="B23" s="1" t="s">
        <v>201</v>
      </c>
      <c r="C23" s="1" t="s">
        <v>84</v>
      </c>
      <c r="F23" s="1" t="s">
        <v>193</v>
      </c>
      <c r="G23" s="1" t="e">
        <f>-ion</f>
        <v>#NAME?</v>
      </c>
      <c r="I23" s="1" t="s">
        <v>202</v>
      </c>
      <c r="J23" s="1" t="s">
        <v>203</v>
      </c>
      <c r="K23" s="1" t="s">
        <v>204</v>
      </c>
      <c r="L23" s="1" t="s">
        <v>205</v>
      </c>
      <c r="M23" s="1" t="s">
        <v>206</v>
      </c>
      <c r="N23" s="1" t="s">
        <v>207</v>
      </c>
      <c r="O23" s="1" t="s">
        <v>208</v>
      </c>
    </row>
    <row r="24" s="1" customFormat="1" spans="1:15">
      <c r="A24" s="1" t="s">
        <v>15</v>
      </c>
      <c r="B24" s="1" t="s">
        <v>209</v>
      </c>
      <c r="C24" s="1" t="s">
        <v>17</v>
      </c>
      <c r="F24" s="1" t="s">
        <v>210</v>
      </c>
      <c r="G24" s="1" t="e">
        <f>-ary</f>
        <v>#NAME?</v>
      </c>
      <c r="I24" s="1" t="s">
        <v>211</v>
      </c>
      <c r="J24" s="1" t="s">
        <v>212</v>
      </c>
      <c r="K24" s="1" t="s">
        <v>213</v>
      </c>
      <c r="L24" s="1" t="s">
        <v>214</v>
      </c>
      <c r="M24" s="1" t="s">
        <v>215</v>
      </c>
      <c r="N24" s="1" t="s">
        <v>216</v>
      </c>
      <c r="O24" s="1" t="s">
        <v>217</v>
      </c>
    </row>
    <row r="25" s="1" customFormat="1" spans="1:15">
      <c r="A25" s="1" t="s">
        <v>15</v>
      </c>
      <c r="B25" s="1" t="s">
        <v>218</v>
      </c>
      <c r="C25" s="1" t="s">
        <v>17</v>
      </c>
      <c r="F25" s="1" t="s">
        <v>210</v>
      </c>
      <c r="G25" s="1" t="e">
        <f>-und</f>
        <v>#NAME?</v>
      </c>
      <c r="I25" s="1" t="s">
        <v>219</v>
      </c>
      <c r="J25" s="1" t="s">
        <v>220</v>
      </c>
      <c r="K25" s="1" t="s">
        <v>221</v>
      </c>
      <c r="L25" s="1" t="s">
        <v>222</v>
      </c>
      <c r="M25" s="1" t="s">
        <v>223</v>
      </c>
      <c r="N25" s="1" t="s">
        <v>224</v>
      </c>
      <c r="O25" s="1" t="s">
        <v>225</v>
      </c>
    </row>
    <row r="26" s="1" customFormat="1" spans="1:15">
      <c r="A26" s="1" t="s">
        <v>15</v>
      </c>
      <c r="B26" s="1" t="s">
        <v>226</v>
      </c>
      <c r="C26" s="1" t="s">
        <v>84</v>
      </c>
      <c r="F26" s="1" t="s">
        <v>210</v>
      </c>
      <c r="G26" s="1" t="e">
        <f>-unda</f>
        <v>#NAME?</v>
      </c>
      <c r="I26" s="1" t="s">
        <v>227</v>
      </c>
      <c r="J26" s="1" t="s">
        <v>228</v>
      </c>
      <c r="K26" s="1" t="s">
        <v>229</v>
      </c>
      <c r="L26" s="1" t="s">
        <v>230</v>
      </c>
      <c r="M26" s="1" t="s">
        <v>231</v>
      </c>
      <c r="N26" s="1" t="s">
        <v>232</v>
      </c>
      <c r="O26" s="1" t="s">
        <v>233</v>
      </c>
    </row>
    <row r="27" s="1" customFormat="1" spans="1:15">
      <c r="A27" s="1" t="s">
        <v>15</v>
      </c>
      <c r="B27" s="1" t="s">
        <v>234</v>
      </c>
      <c r="C27" s="1" t="s">
        <v>84</v>
      </c>
      <c r="F27" s="1" t="s">
        <v>210</v>
      </c>
      <c r="G27" s="1" t="e">
        <f>-_xleta.or</f>
        <v>#VALUE!</v>
      </c>
      <c r="I27" s="1" t="s">
        <v>235</v>
      </c>
      <c r="J27" s="1" t="s">
        <v>236</v>
      </c>
      <c r="K27" s="1" t="s">
        <v>237</v>
      </c>
      <c r="L27" s="1" t="s">
        <v>238</v>
      </c>
      <c r="M27" s="1" t="s">
        <v>239</v>
      </c>
      <c r="N27" s="1" t="s">
        <v>240</v>
      </c>
      <c r="O27" s="1" t="s">
        <v>241</v>
      </c>
    </row>
    <row r="28" s="1" customFormat="1" spans="1:15">
      <c r="A28" s="1" t="s">
        <v>15</v>
      </c>
      <c r="B28" s="1" t="s">
        <v>242</v>
      </c>
      <c r="C28" s="1" t="s">
        <v>17</v>
      </c>
      <c r="F28" s="1" t="s">
        <v>193</v>
      </c>
      <c r="G28" s="1" t="e">
        <f>-able</f>
        <v>#NAME?</v>
      </c>
      <c r="I28" s="1" t="s">
        <v>243</v>
      </c>
      <c r="J28" s="1" t="s">
        <v>244</v>
      </c>
      <c r="K28" s="1" t="s">
        <v>245</v>
      </c>
      <c r="L28" s="1" t="s">
        <v>246</v>
      </c>
      <c r="M28" s="1" t="s">
        <v>247</v>
      </c>
      <c r="N28" s="1" t="s">
        <v>248</v>
      </c>
      <c r="O28" s="1" t="s">
        <v>249</v>
      </c>
    </row>
    <row r="29" s="1" customFormat="1" spans="1:15">
      <c r="A29" s="1" t="s">
        <v>15</v>
      </c>
      <c r="B29" s="1" t="s">
        <v>250</v>
      </c>
      <c r="C29" s="1" t="s">
        <v>84</v>
      </c>
      <c r="F29" s="1" t="s">
        <v>210</v>
      </c>
      <c r="G29" s="1" t="e">
        <f>-isserie</f>
        <v>#NAME?</v>
      </c>
      <c r="I29" s="1" t="s">
        <v>251</v>
      </c>
      <c r="J29" s="1" t="s">
        <v>252</v>
      </c>
      <c r="K29" s="1" t="s">
        <v>253</v>
      </c>
      <c r="L29" s="1" t="s">
        <v>254</v>
      </c>
      <c r="M29" s="1" t="s">
        <v>255</v>
      </c>
      <c r="N29" s="1" t="s">
        <v>256</v>
      </c>
      <c r="O29" s="1" t="s">
        <v>257</v>
      </c>
    </row>
    <row r="30" s="1" customFormat="1" spans="1:15">
      <c r="A30" s="1" t="s">
        <v>15</v>
      </c>
      <c r="B30" s="1" t="s">
        <v>258</v>
      </c>
      <c r="C30" s="1" t="s">
        <v>84</v>
      </c>
      <c r="F30" s="1" t="s">
        <v>210</v>
      </c>
      <c r="G30" s="1" t="s">
        <v>259</v>
      </c>
      <c r="H30" s="1" t="e">
        <f>-fer</f>
        <v>#NAME?</v>
      </c>
      <c r="I30" s="1" t="s">
        <v>260</v>
      </c>
      <c r="J30" s="1" t="s">
        <v>261</v>
      </c>
      <c r="K30" s="1" t="s">
        <v>262</v>
      </c>
      <c r="L30" s="1" t="s">
        <v>263</v>
      </c>
      <c r="M30" s="1" t="s">
        <v>264</v>
      </c>
      <c r="N30" s="1" t="s">
        <v>265</v>
      </c>
      <c r="O30" s="1" t="s">
        <v>266</v>
      </c>
    </row>
    <row r="31" s="1" customFormat="1" spans="1:15">
      <c r="A31" s="1" t="s">
        <v>15</v>
      </c>
      <c r="B31" s="1" t="s">
        <v>267</v>
      </c>
      <c r="C31" s="1" t="s">
        <v>84</v>
      </c>
      <c r="F31" s="1" t="s">
        <v>210</v>
      </c>
      <c r="G31" s="1" t="s">
        <v>268</v>
      </c>
      <c r="H31" s="1" t="s">
        <v>269</v>
      </c>
      <c r="I31" s="1" t="s">
        <v>270</v>
      </c>
      <c r="J31" s="1" t="s">
        <v>271</v>
      </c>
      <c r="K31" s="1" t="s">
        <v>272</v>
      </c>
      <c r="L31" s="1" t="s">
        <v>273</v>
      </c>
      <c r="M31" s="1" t="s">
        <v>274</v>
      </c>
      <c r="N31" s="1" t="s">
        <v>275</v>
      </c>
      <c r="O31" s="1" t="s">
        <v>276</v>
      </c>
    </row>
    <row r="32" s="1" customFormat="1" spans="1:15">
      <c r="A32" s="1" t="s">
        <v>15</v>
      </c>
      <c r="B32" s="1" t="s">
        <v>277</v>
      </c>
      <c r="C32" s="1" t="s">
        <v>17</v>
      </c>
      <c r="F32" s="1" t="s">
        <v>278</v>
      </c>
      <c r="G32" s="1" t="e">
        <f>-e</f>
        <v>#NAME?</v>
      </c>
      <c r="I32" s="1" t="s">
        <v>279</v>
      </c>
      <c r="J32" s="1" t="s">
        <v>280</v>
      </c>
      <c r="K32" s="1" t="s">
        <v>281</v>
      </c>
      <c r="L32" s="1" t="s">
        <v>282</v>
      </c>
      <c r="M32" s="1" t="s">
        <v>283</v>
      </c>
      <c r="N32" s="1" t="s">
        <v>284</v>
      </c>
      <c r="O32" s="1" t="s">
        <v>285</v>
      </c>
    </row>
    <row r="33" s="1" customFormat="1" spans="1:15">
      <c r="A33" s="1" t="s">
        <v>15</v>
      </c>
      <c r="B33" s="1" t="s">
        <v>286</v>
      </c>
      <c r="C33" s="1" t="s">
        <v>84</v>
      </c>
      <c r="F33" s="1" t="s">
        <v>278</v>
      </c>
      <c r="G33" s="1" t="s">
        <v>259</v>
      </c>
      <c r="H33" s="1" t="e">
        <f>-ment</f>
        <v>#NAME?</v>
      </c>
      <c r="I33" s="1" t="s">
        <v>287</v>
      </c>
      <c r="J33" s="1" t="s">
        <v>288</v>
      </c>
      <c r="K33" s="1" t="s">
        <v>289</v>
      </c>
      <c r="L33" s="1" t="s">
        <v>290</v>
      </c>
      <c r="M33" s="1" t="s">
        <v>291</v>
      </c>
      <c r="N33" s="1" t="s">
        <v>292</v>
      </c>
      <c r="O33" s="1" t="s">
        <v>293</v>
      </c>
    </row>
    <row r="34" s="1" customFormat="1" spans="1:15">
      <c r="A34" s="1" t="s">
        <v>15</v>
      </c>
      <c r="B34" s="1" t="s">
        <v>294</v>
      </c>
      <c r="C34" s="1" t="s">
        <v>17</v>
      </c>
      <c r="F34" s="1" t="s">
        <v>278</v>
      </c>
      <c r="G34" s="1" t="s">
        <v>259</v>
      </c>
      <c r="H34" s="1" t="e">
        <f>-mentary</f>
        <v>#NAME?</v>
      </c>
      <c r="I34" s="1" t="s">
        <v>295</v>
      </c>
      <c r="J34" s="1" t="s">
        <v>296</v>
      </c>
      <c r="K34" s="1" t="s">
        <v>297</v>
      </c>
      <c r="L34" s="1" t="s">
        <v>298</v>
      </c>
      <c r="M34" s="1" t="s">
        <v>299</v>
      </c>
      <c r="N34" s="1" t="s">
        <v>300</v>
      </c>
      <c r="O34" s="1" t="s">
        <v>301</v>
      </c>
    </row>
    <row r="35" s="1" customFormat="1" spans="1:15">
      <c r="A35" s="1" t="s">
        <v>15</v>
      </c>
      <c r="B35" s="1" t="s">
        <v>302</v>
      </c>
      <c r="C35" s="1" t="s">
        <v>17</v>
      </c>
      <c r="D35" s="1" t="s">
        <v>57</v>
      </c>
      <c r="F35" s="1" t="s">
        <v>278</v>
      </c>
      <c r="G35" s="1" t="e">
        <f>-ite</f>
        <v>#NAME?</v>
      </c>
      <c r="I35" s="1" t="s">
        <v>303</v>
      </c>
      <c r="J35" s="1" t="s">
        <v>304</v>
      </c>
      <c r="K35" s="1" t="s">
        <v>305</v>
      </c>
      <c r="L35" s="1" t="s">
        <v>306</v>
      </c>
      <c r="M35" s="1" t="s">
        <v>307</v>
      </c>
      <c r="N35" s="1" t="s">
        <v>308</v>
      </c>
      <c r="O35" s="1" t="s">
        <v>309</v>
      </c>
    </row>
    <row r="36" s="1" customFormat="1" spans="1:15">
      <c r="A36" s="1" t="s">
        <v>15</v>
      </c>
      <c r="B36" s="1" t="s">
        <v>310</v>
      </c>
      <c r="C36" s="1" t="s">
        <v>84</v>
      </c>
      <c r="D36" s="1" t="s">
        <v>57</v>
      </c>
      <c r="F36" s="1" t="s">
        <v>278</v>
      </c>
      <c r="G36" s="1" t="e">
        <f>-ition</f>
        <v>#NAME?</v>
      </c>
      <c r="I36" s="1" t="s">
        <v>311</v>
      </c>
      <c r="J36" s="1" t="s">
        <v>312</v>
      </c>
      <c r="K36" s="1" t="s">
        <v>313</v>
      </c>
      <c r="L36" s="1" t="s">
        <v>314</v>
      </c>
      <c r="M36" s="1" t="s">
        <v>315</v>
      </c>
      <c r="N36" s="1" t="s">
        <v>316</v>
      </c>
      <c r="O36" s="1" t="s">
        <v>317</v>
      </c>
    </row>
    <row r="37" s="1" customFormat="1" spans="1:15">
      <c r="A37" s="1" t="s">
        <v>15</v>
      </c>
      <c r="B37" s="1" t="s">
        <v>318</v>
      </c>
      <c r="C37" s="1" t="s">
        <v>84</v>
      </c>
      <c r="F37" s="1" t="s">
        <v>278</v>
      </c>
      <c r="G37" s="1" t="e">
        <f>-e</f>
        <v>#NAME?</v>
      </c>
      <c r="H37" s="1" t="e">
        <f>-ness</f>
        <v>#NAME?</v>
      </c>
      <c r="I37" s="1" t="s">
        <v>319</v>
      </c>
      <c r="J37" s="1" t="s">
        <v>320</v>
      </c>
      <c r="K37" s="1" t="s">
        <v>321</v>
      </c>
      <c r="L37" s="1" t="s">
        <v>322</v>
      </c>
      <c r="M37" s="1" t="s">
        <v>323</v>
      </c>
      <c r="N37" s="1" t="s">
        <v>324</v>
      </c>
      <c r="O37" s="1" t="s">
        <v>325</v>
      </c>
    </row>
    <row r="38" s="1" customFormat="1" spans="1:15">
      <c r="A38" s="1" t="s">
        <v>15</v>
      </c>
      <c r="B38" s="1" t="s">
        <v>326</v>
      </c>
      <c r="C38" s="1" t="s">
        <v>327</v>
      </c>
      <c r="F38" s="1" t="s">
        <v>278</v>
      </c>
      <c r="G38" s="1" t="e">
        <f>-e</f>
        <v>#NAME?</v>
      </c>
      <c r="H38" s="1" t="e">
        <f>-ly</f>
        <v>#NAME?</v>
      </c>
      <c r="I38" s="1" t="s">
        <v>328</v>
      </c>
      <c r="J38" s="1" t="s">
        <v>329</v>
      </c>
      <c r="K38" s="1" t="s">
        <v>330</v>
      </c>
      <c r="L38" s="1" t="s">
        <v>331</v>
      </c>
      <c r="M38" s="1" t="s">
        <v>332</v>
      </c>
      <c r="N38" s="1" t="s">
        <v>333</v>
      </c>
      <c r="O38" s="1" t="s">
        <v>334</v>
      </c>
    </row>
    <row r="39" s="1" customFormat="1" spans="1:15">
      <c r="A39" s="1" t="s">
        <v>15</v>
      </c>
      <c r="B39" s="1" t="s">
        <v>335</v>
      </c>
      <c r="C39" s="1" t="s">
        <v>327</v>
      </c>
      <c r="D39" s="1" t="s">
        <v>57</v>
      </c>
      <c r="F39" s="1" t="s">
        <v>278</v>
      </c>
      <c r="G39" s="1" t="e">
        <f>-ite</f>
        <v>#NAME?</v>
      </c>
      <c r="H39" s="1" t="e">
        <f>-ly</f>
        <v>#NAME?</v>
      </c>
      <c r="I39" s="1" t="s">
        <v>336</v>
      </c>
      <c r="J39" s="1" t="s">
        <v>337</v>
      </c>
      <c r="K39" s="1" t="s">
        <v>338</v>
      </c>
      <c r="L39" s="1" t="s">
        <v>339</v>
      </c>
      <c r="M39" s="1" t="s">
        <v>340</v>
      </c>
      <c r="N39" s="1" t="s">
        <v>341</v>
      </c>
      <c r="O39" s="1" t="s">
        <v>342</v>
      </c>
    </row>
    <row r="40" s="1" customFormat="1" spans="1:15">
      <c r="A40" s="1" t="s">
        <v>15</v>
      </c>
      <c r="B40" s="1" t="s">
        <v>343</v>
      </c>
      <c r="C40" s="1" t="s">
        <v>17</v>
      </c>
      <c r="F40" s="1" t="s">
        <v>278</v>
      </c>
      <c r="G40" s="1" t="s">
        <v>259</v>
      </c>
      <c r="H40" s="1" t="e">
        <f>-mental</f>
        <v>#NAME?</v>
      </c>
      <c r="I40" s="1" t="s">
        <v>344</v>
      </c>
      <c r="J40" s="1" t="s">
        <v>345</v>
      </c>
      <c r="K40" s="1" t="s">
        <v>346</v>
      </c>
      <c r="L40" s="1" t="s">
        <v>347</v>
      </c>
      <c r="M40" s="1" t="s">
        <v>348</v>
      </c>
      <c r="N40" s="1" t="s">
        <v>349</v>
      </c>
      <c r="O40" s="1" t="s">
        <v>350</v>
      </c>
    </row>
    <row r="41" s="1" customFormat="1" spans="1:15">
      <c r="A41" s="1" t="s">
        <v>15</v>
      </c>
      <c r="B41" s="1" t="s">
        <v>351</v>
      </c>
      <c r="C41" s="1" t="s">
        <v>352</v>
      </c>
      <c r="D41" s="1" t="s">
        <v>38</v>
      </c>
      <c r="F41" s="1" t="s">
        <v>353</v>
      </c>
      <c r="I41" s="1" t="s">
        <v>354</v>
      </c>
      <c r="J41" s="1" t="s">
        <v>355</v>
      </c>
      <c r="K41" s="1" t="s">
        <v>356</v>
      </c>
      <c r="L41" s="1" t="s">
        <v>357</v>
      </c>
      <c r="M41" s="1" t="s">
        <v>358</v>
      </c>
      <c r="N41" s="1" t="s">
        <v>359</v>
      </c>
      <c r="O41" s="1" t="s">
        <v>360</v>
      </c>
    </row>
    <row r="42" s="1" customFormat="1" spans="1:15">
      <c r="A42" s="1" t="s">
        <v>15</v>
      </c>
      <c r="B42" s="1" t="s">
        <v>361</v>
      </c>
      <c r="C42" s="1" t="s">
        <v>37</v>
      </c>
      <c r="D42" s="1" t="s">
        <v>362</v>
      </c>
      <c r="F42" s="1" t="s">
        <v>353</v>
      </c>
      <c r="I42" s="1" t="s">
        <v>363</v>
      </c>
      <c r="J42" s="1" t="s">
        <v>364</v>
      </c>
      <c r="K42" s="1" t="s">
        <v>365</v>
      </c>
      <c r="L42" s="1" t="s">
        <v>366</v>
      </c>
      <c r="M42" s="1" t="s">
        <v>367</v>
      </c>
      <c r="N42" s="1" t="s">
        <v>368</v>
      </c>
      <c r="O42" s="1" t="s">
        <v>369</v>
      </c>
    </row>
    <row r="43" s="1" customFormat="1" spans="1:15">
      <c r="A43" s="1" t="s">
        <v>15</v>
      </c>
      <c r="B43" s="1" t="s">
        <v>370</v>
      </c>
      <c r="C43" s="1" t="s">
        <v>17</v>
      </c>
      <c r="F43" s="1" t="s">
        <v>371</v>
      </c>
      <c r="G43" s="1" t="e">
        <f>-ular</f>
        <v>#NAME?</v>
      </c>
      <c r="I43" s="1" t="s">
        <v>372</v>
      </c>
      <c r="J43" s="1" t="s">
        <v>373</v>
      </c>
      <c r="K43" s="1" t="s">
        <v>374</v>
      </c>
      <c r="L43" s="1" t="s">
        <v>375</v>
      </c>
      <c r="M43" s="1" t="s">
        <v>376</v>
      </c>
      <c r="N43" s="1" t="s">
        <v>377</v>
      </c>
      <c r="O43" s="1" t="s">
        <v>378</v>
      </c>
    </row>
    <row r="44" s="1" customFormat="1" spans="1:15">
      <c r="A44" s="1" t="s">
        <v>15</v>
      </c>
      <c r="B44" s="1" t="s">
        <v>379</v>
      </c>
      <c r="C44" s="1" t="s">
        <v>84</v>
      </c>
      <c r="F44" s="1" t="s">
        <v>371</v>
      </c>
      <c r="G44" s="1" t="e">
        <f>-ion</f>
        <v>#NAME?</v>
      </c>
      <c r="I44" s="1" t="s">
        <v>380</v>
      </c>
      <c r="J44" s="1" t="s">
        <v>381</v>
      </c>
      <c r="K44" s="1" t="s">
        <v>382</v>
      </c>
      <c r="L44" s="1" t="s">
        <v>383</v>
      </c>
      <c r="M44" s="1" t="s">
        <v>384</v>
      </c>
      <c r="N44" s="1" t="s">
        <v>385</v>
      </c>
      <c r="O44" s="1" t="s">
        <v>386</v>
      </c>
    </row>
    <row r="45" s="1" customFormat="1" spans="1:15">
      <c r="A45" s="1" t="s">
        <v>15</v>
      </c>
      <c r="B45" s="1" t="s">
        <v>387</v>
      </c>
      <c r="C45" s="1" t="s">
        <v>352</v>
      </c>
      <c r="D45" s="1" t="s">
        <v>57</v>
      </c>
      <c r="F45" s="1" t="s">
        <v>353</v>
      </c>
      <c r="I45" s="1" t="s">
        <v>388</v>
      </c>
      <c r="J45" s="1" t="s">
        <v>389</v>
      </c>
      <c r="K45" s="1" t="s">
        <v>390</v>
      </c>
      <c r="L45" s="1" t="s">
        <v>391</v>
      </c>
      <c r="M45" s="1" t="s">
        <v>392</v>
      </c>
      <c r="N45" s="1" t="s">
        <v>393</v>
      </c>
      <c r="O45" s="1" t="s">
        <v>394</v>
      </c>
    </row>
    <row r="46" s="1" customFormat="1" spans="1:15">
      <c r="A46" s="1" t="s">
        <v>15</v>
      </c>
      <c r="B46" s="1" t="s">
        <v>395</v>
      </c>
      <c r="C46" s="1" t="s">
        <v>47</v>
      </c>
      <c r="F46" s="1" t="s">
        <v>353</v>
      </c>
      <c r="G46" s="1" t="e">
        <f>-ify</f>
        <v>#NAME?</v>
      </c>
      <c r="I46" s="1" t="s">
        <v>396</v>
      </c>
      <c r="J46" s="1" t="s">
        <v>397</v>
      </c>
      <c r="K46" s="1" t="s">
        <v>398</v>
      </c>
      <c r="L46" s="1" t="s">
        <v>399</v>
      </c>
      <c r="M46" s="1" t="s">
        <v>400</v>
      </c>
      <c r="N46" s="1" t="s">
        <v>401</v>
      </c>
      <c r="O46" s="1" t="s">
        <v>402</v>
      </c>
    </row>
    <row r="47" s="1" customFormat="1" spans="1:15">
      <c r="A47" s="1" t="s">
        <v>15</v>
      </c>
      <c r="B47" s="1" t="s">
        <v>403</v>
      </c>
      <c r="C47" s="1" t="s">
        <v>84</v>
      </c>
      <c r="F47" s="1" t="s">
        <v>353</v>
      </c>
      <c r="G47" s="1" t="e">
        <f>-angle</f>
        <v>#NAME?</v>
      </c>
      <c r="I47" s="1" t="s">
        <v>404</v>
      </c>
      <c r="J47" s="1" t="s">
        <v>405</v>
      </c>
      <c r="K47" s="1" t="s">
        <v>406</v>
      </c>
      <c r="L47" s="1" t="s">
        <v>407</v>
      </c>
      <c r="M47" s="1" t="s">
        <v>408</v>
      </c>
      <c r="N47" s="1" t="s">
        <v>409</v>
      </c>
      <c r="O47" s="1" t="s">
        <v>410</v>
      </c>
    </row>
    <row r="48" s="1" customFormat="1" spans="1:15">
      <c r="A48" s="1" t="s">
        <v>15</v>
      </c>
      <c r="B48" s="1" t="s">
        <v>411</v>
      </c>
      <c r="C48" s="1" t="s">
        <v>84</v>
      </c>
      <c r="F48" s="1" t="s">
        <v>371</v>
      </c>
      <c r="G48" s="1" t="e">
        <f>-ulate</f>
        <v>#NAME?</v>
      </c>
      <c r="H48" s="1" t="e">
        <f>-ion</f>
        <v>#NAME?</v>
      </c>
      <c r="I48" s="1" t="s">
        <v>412</v>
      </c>
      <c r="J48" s="1" t="s">
        <v>413</v>
      </c>
      <c r="K48" s="1" t="s">
        <v>414</v>
      </c>
      <c r="L48" s="1" t="s">
        <v>415</v>
      </c>
      <c r="M48" s="1" t="s">
        <v>416</v>
      </c>
      <c r="N48" s="1" t="s">
        <v>417</v>
      </c>
      <c r="O48" s="1" t="s">
        <v>418</v>
      </c>
    </row>
    <row r="49" s="1" customFormat="1" spans="1:15">
      <c r="A49" s="1" t="s">
        <v>15</v>
      </c>
      <c r="B49" s="1" t="s">
        <v>419</v>
      </c>
      <c r="C49" s="1" t="s">
        <v>84</v>
      </c>
      <c r="D49" s="1" t="s">
        <v>362</v>
      </c>
      <c r="F49" s="1" t="s">
        <v>353</v>
      </c>
      <c r="G49" s="1" t="e">
        <f>-_xleta.or</f>
        <v>#VALUE!</v>
      </c>
      <c r="I49" s="1" t="s">
        <v>420</v>
      </c>
      <c r="J49" s="1" t="s">
        <v>421</v>
      </c>
      <c r="K49" s="1" t="s">
        <v>422</v>
      </c>
      <c r="L49" s="1" t="s">
        <v>423</v>
      </c>
      <c r="M49" s="1" t="s">
        <v>424</v>
      </c>
      <c r="N49" s="1" t="s">
        <v>425</v>
      </c>
      <c r="O49" s="1" t="s">
        <v>426</v>
      </c>
    </row>
    <row r="50" s="1" customFormat="1" spans="1:15">
      <c r="A50" s="1" t="s">
        <v>15</v>
      </c>
      <c r="B50" s="1" t="s">
        <v>427</v>
      </c>
      <c r="C50" s="1" t="s">
        <v>84</v>
      </c>
      <c r="D50" s="1" t="s">
        <v>38</v>
      </c>
      <c r="F50" s="1" t="s">
        <v>353</v>
      </c>
      <c r="G50" s="1" t="e">
        <f>-ion</f>
        <v>#NAME?</v>
      </c>
      <c r="I50" s="1" t="s">
        <v>428</v>
      </c>
      <c r="J50" s="1" t="s">
        <v>429</v>
      </c>
      <c r="K50" s="1" t="s">
        <v>430</v>
      </c>
      <c r="L50" s="1" t="s">
        <v>431</v>
      </c>
      <c r="M50" s="1" t="s">
        <v>432</v>
      </c>
      <c r="N50" s="1" t="s">
        <v>433</v>
      </c>
      <c r="O50" s="1" t="s">
        <v>434</v>
      </c>
    </row>
    <row r="51" s="1" customFormat="1" spans="1:15">
      <c r="A51" s="1" t="s">
        <v>15</v>
      </c>
      <c r="B51" s="1" t="s">
        <v>435</v>
      </c>
      <c r="C51" s="1" t="s">
        <v>75</v>
      </c>
      <c r="D51" s="1" t="s">
        <v>436</v>
      </c>
      <c r="F51" s="1" t="s">
        <v>437</v>
      </c>
      <c r="I51" s="1" t="s">
        <v>438</v>
      </c>
      <c r="J51" s="1" t="s">
        <v>439</v>
      </c>
      <c r="K51" s="1" t="s">
        <v>440</v>
      </c>
      <c r="L51" s="1" t="s">
        <v>441</v>
      </c>
      <c r="M51" s="1" t="s">
        <v>442</v>
      </c>
      <c r="N51" s="1" t="s">
        <v>443</v>
      </c>
      <c r="O51" s="1" t="s">
        <v>444</v>
      </c>
    </row>
    <row r="52" s="1" customFormat="1" spans="1:15">
      <c r="A52" s="1" t="s">
        <v>15</v>
      </c>
      <c r="B52" s="1" t="s">
        <v>445</v>
      </c>
      <c r="C52" s="1" t="s">
        <v>17</v>
      </c>
      <c r="D52" s="1" t="s">
        <v>436</v>
      </c>
      <c r="F52" s="1" t="s">
        <v>446</v>
      </c>
      <c r="G52" s="1" t="e">
        <f>-ive</f>
        <v>#NAME?</v>
      </c>
      <c r="I52" s="1" t="s">
        <v>447</v>
      </c>
      <c r="J52" s="1" t="s">
        <v>448</v>
      </c>
      <c r="K52" s="1" t="s">
        <v>449</v>
      </c>
      <c r="L52" s="1" t="s">
        <v>450</v>
      </c>
      <c r="M52" s="1" t="s">
        <v>451</v>
      </c>
      <c r="N52" s="1" t="s">
        <v>452</v>
      </c>
      <c r="O52" s="1" t="s">
        <v>453</v>
      </c>
    </row>
    <row r="53" s="1" customFormat="1" spans="1:15">
      <c r="A53" s="1" t="s">
        <v>15</v>
      </c>
      <c r="B53" s="1" t="s">
        <v>454</v>
      </c>
      <c r="C53" s="1" t="s">
        <v>37</v>
      </c>
      <c r="D53" s="1" t="s">
        <v>436</v>
      </c>
      <c r="F53" s="1" t="s">
        <v>455</v>
      </c>
      <c r="G53" s="1" t="e">
        <f>-e</f>
        <v>#NAME?</v>
      </c>
      <c r="I53" s="1" t="s">
        <v>456</v>
      </c>
      <c r="J53" s="1" t="s">
        <v>457</v>
      </c>
      <c r="K53" s="1" t="s">
        <v>458</v>
      </c>
      <c r="L53" s="1" t="s">
        <v>459</v>
      </c>
      <c r="M53" s="1" t="s">
        <v>460</v>
      </c>
      <c r="N53" s="1" t="s">
        <v>461</v>
      </c>
      <c r="O53" s="1" t="s">
        <v>462</v>
      </c>
    </row>
    <row r="54" s="1" customFormat="1" spans="1:15">
      <c r="A54" s="1" t="s">
        <v>15</v>
      </c>
      <c r="B54" s="1" t="s">
        <v>463</v>
      </c>
      <c r="C54" s="1" t="s">
        <v>47</v>
      </c>
      <c r="D54" s="1" t="s">
        <v>436</v>
      </c>
      <c r="F54" s="1" t="s">
        <v>464</v>
      </c>
      <c r="I54" s="1" t="s">
        <v>465</v>
      </c>
      <c r="J54" s="1" t="s">
        <v>466</v>
      </c>
      <c r="K54" s="1" t="s">
        <v>467</v>
      </c>
      <c r="L54" s="1" t="s">
        <v>468</v>
      </c>
      <c r="M54" s="1" t="s">
        <v>469</v>
      </c>
      <c r="N54" s="1" t="s">
        <v>470</v>
      </c>
      <c r="O54" s="1" t="s">
        <v>471</v>
      </c>
    </row>
    <row r="55" s="1" customFormat="1" spans="1:15">
      <c r="A55" s="1" t="s">
        <v>15</v>
      </c>
      <c r="B55" s="1" t="s">
        <v>472</v>
      </c>
      <c r="C55" s="1" t="s">
        <v>473</v>
      </c>
      <c r="D55" s="1" t="s">
        <v>436</v>
      </c>
      <c r="F55" s="1" t="s">
        <v>474</v>
      </c>
      <c r="I55" s="1" t="s">
        <v>475</v>
      </c>
      <c r="J55" s="1" t="s">
        <v>476</v>
      </c>
      <c r="K55" s="1" t="s">
        <v>477</v>
      </c>
      <c r="L55" s="1" t="s">
        <v>478</v>
      </c>
      <c r="M55" s="1" t="s">
        <v>479</v>
      </c>
      <c r="N55" s="1" t="s">
        <v>480</v>
      </c>
      <c r="O55" s="1" t="s">
        <v>481</v>
      </c>
    </row>
    <row r="56" s="1" customFormat="1" spans="1:15">
      <c r="A56" s="1" t="s">
        <v>15</v>
      </c>
      <c r="B56" s="1" t="s">
        <v>482</v>
      </c>
      <c r="C56" s="1" t="s">
        <v>483</v>
      </c>
      <c r="D56" s="1" t="s">
        <v>436</v>
      </c>
      <c r="F56" s="1" t="s">
        <v>437</v>
      </c>
      <c r="G56" s="1" t="e">
        <f>-ive</f>
        <v>#NAME?</v>
      </c>
      <c r="I56" s="1" t="s">
        <v>484</v>
      </c>
      <c r="J56" s="1" t="s">
        <v>485</v>
      </c>
      <c r="K56" s="1" t="s">
        <v>486</v>
      </c>
      <c r="L56" s="1" t="s">
        <v>487</v>
      </c>
      <c r="M56" s="1" t="s">
        <v>488</v>
      </c>
      <c r="N56" s="1" t="s">
        <v>489</v>
      </c>
      <c r="O56" s="1" t="s">
        <v>490</v>
      </c>
    </row>
    <row r="57" s="1" customFormat="1" spans="1:15">
      <c r="A57" s="1" t="s">
        <v>15</v>
      </c>
      <c r="B57" s="1" t="s">
        <v>491</v>
      </c>
      <c r="C57" s="1" t="s">
        <v>84</v>
      </c>
      <c r="D57" s="1" t="s">
        <v>436</v>
      </c>
      <c r="F57" s="1" t="s">
        <v>492</v>
      </c>
      <c r="G57" s="1" t="e">
        <f>-ion</f>
        <v>#NAME?</v>
      </c>
      <c r="I57" s="1" t="s">
        <v>493</v>
      </c>
      <c r="J57" s="1" t="s">
        <v>494</v>
      </c>
      <c r="K57" s="1" t="s">
        <v>495</v>
      </c>
      <c r="L57" s="1" t="s">
        <v>496</v>
      </c>
      <c r="M57" s="1" t="s">
        <v>497</v>
      </c>
      <c r="N57" s="1" t="s">
        <v>498</v>
      </c>
      <c r="O57" s="1" t="s">
        <v>499</v>
      </c>
    </row>
    <row r="58" s="1" customFormat="1" spans="1:15">
      <c r="A58" s="1" t="s">
        <v>15</v>
      </c>
      <c r="B58" s="1" t="s">
        <v>500</v>
      </c>
      <c r="C58" s="1" t="s">
        <v>84</v>
      </c>
      <c r="D58" s="1" t="s">
        <v>436</v>
      </c>
      <c r="F58" s="1" t="s">
        <v>501</v>
      </c>
      <c r="I58" s="1" t="s">
        <v>502</v>
      </c>
      <c r="J58" s="1" t="s">
        <v>503</v>
      </c>
      <c r="K58" s="1" t="s">
        <v>504</v>
      </c>
      <c r="L58" s="1" t="s">
        <v>505</v>
      </c>
      <c r="M58" s="1" t="s">
        <v>506</v>
      </c>
      <c r="N58" s="1" t="s">
        <v>507</v>
      </c>
      <c r="O58" s="1" t="s">
        <v>508</v>
      </c>
    </row>
    <row r="59" s="1" customFormat="1" spans="1:15">
      <c r="A59" s="1" t="s">
        <v>15</v>
      </c>
      <c r="B59" s="1" t="s">
        <v>509</v>
      </c>
      <c r="C59" s="1" t="s">
        <v>84</v>
      </c>
      <c r="D59" s="1" t="s">
        <v>436</v>
      </c>
      <c r="F59" s="1" t="s">
        <v>446</v>
      </c>
      <c r="G59" s="1" t="e">
        <f>-ion</f>
        <v>#NAME?</v>
      </c>
      <c r="I59" s="1" t="s">
        <v>510</v>
      </c>
      <c r="J59" s="1" t="s">
        <v>511</v>
      </c>
      <c r="K59" s="1" t="s">
        <v>512</v>
      </c>
      <c r="L59" s="1" t="s">
        <v>513</v>
      </c>
      <c r="M59" s="1" t="s">
        <v>514</v>
      </c>
      <c r="N59" s="1" t="s">
        <v>515</v>
      </c>
      <c r="O59" s="1" t="s">
        <v>516</v>
      </c>
    </row>
    <row r="60" s="1" customFormat="1" spans="1:15">
      <c r="A60" s="1" t="s">
        <v>15</v>
      </c>
      <c r="B60" s="1" t="s">
        <v>517</v>
      </c>
      <c r="C60" s="1" t="s">
        <v>37</v>
      </c>
      <c r="D60" s="1" t="s">
        <v>436</v>
      </c>
      <c r="F60" s="1" t="s">
        <v>518</v>
      </c>
      <c r="I60" s="1" t="s">
        <v>519</v>
      </c>
      <c r="J60" s="1" t="s">
        <v>520</v>
      </c>
      <c r="K60" s="1" t="s">
        <v>521</v>
      </c>
      <c r="L60" s="1" t="s">
        <v>522</v>
      </c>
      <c r="M60" s="1" t="s">
        <v>523</v>
      </c>
      <c r="N60" s="1" t="s">
        <v>524</v>
      </c>
      <c r="O60" s="1" t="s">
        <v>525</v>
      </c>
    </row>
    <row r="61" s="1" customFormat="1" spans="1:15">
      <c r="A61" s="1" t="s">
        <v>15</v>
      </c>
      <c r="B61" s="1" t="s">
        <v>526</v>
      </c>
      <c r="C61" s="1" t="s">
        <v>17</v>
      </c>
      <c r="F61" s="1" t="s">
        <v>527</v>
      </c>
      <c r="G61" s="1" t="e">
        <f>-ous</f>
        <v>#NAME?</v>
      </c>
      <c r="I61" s="1" t="s">
        <v>528</v>
      </c>
      <c r="J61" s="1" t="s">
        <v>529</v>
      </c>
      <c r="K61" s="1" t="s">
        <v>530</v>
      </c>
      <c r="L61" s="1" t="s">
        <v>531</v>
      </c>
      <c r="M61" s="1" t="s">
        <v>532</v>
      </c>
      <c r="N61" s="1" t="s">
        <v>533</v>
      </c>
      <c r="O61" s="1" t="s">
        <v>534</v>
      </c>
    </row>
    <row r="62" s="1" customFormat="1" spans="1:15">
      <c r="A62" s="1" t="s">
        <v>15</v>
      </c>
      <c r="B62" s="1" t="s">
        <v>535</v>
      </c>
      <c r="C62" s="1" t="s">
        <v>473</v>
      </c>
      <c r="F62" s="1" t="s">
        <v>527</v>
      </c>
      <c r="G62" s="1" t="e">
        <f>-e</f>
        <v>#NAME?</v>
      </c>
      <c r="I62" s="1" t="s">
        <v>536</v>
      </c>
      <c r="J62" s="1" t="s">
        <v>537</v>
      </c>
      <c r="K62" s="1" t="s">
        <v>538</v>
      </c>
      <c r="L62" s="1" t="s">
        <v>539</v>
      </c>
      <c r="M62" s="1" t="s">
        <v>540</v>
      </c>
      <c r="N62" s="1" t="s">
        <v>541</v>
      </c>
      <c r="O62" s="1" t="s">
        <v>542</v>
      </c>
    </row>
    <row r="63" s="1" customFormat="1" spans="1:15">
      <c r="A63" s="1" t="s">
        <v>15</v>
      </c>
      <c r="B63" s="1" t="s">
        <v>543</v>
      </c>
      <c r="C63" s="1" t="s">
        <v>47</v>
      </c>
      <c r="D63" s="1" t="s">
        <v>135</v>
      </c>
      <c r="F63" s="1" t="s">
        <v>544</v>
      </c>
      <c r="I63" s="1" t="s">
        <v>545</v>
      </c>
      <c r="J63" s="1" t="s">
        <v>546</v>
      </c>
      <c r="K63" s="1" t="s">
        <v>547</v>
      </c>
      <c r="L63" s="1" t="s">
        <v>548</v>
      </c>
      <c r="M63" s="1" t="s">
        <v>549</v>
      </c>
      <c r="N63" s="1" t="s">
        <v>550</v>
      </c>
      <c r="O63" s="1" t="s">
        <v>551</v>
      </c>
    </row>
    <row r="64" s="1" customFormat="1" spans="1:15">
      <c r="A64" s="1" t="s">
        <v>15</v>
      </c>
      <c r="B64" s="1" t="s">
        <v>552</v>
      </c>
      <c r="C64" s="1" t="s">
        <v>84</v>
      </c>
      <c r="D64" s="1" t="s">
        <v>135</v>
      </c>
      <c r="F64" s="1" t="s">
        <v>553</v>
      </c>
      <c r="G64" s="1" t="e">
        <f>-ion</f>
        <v>#NAME?</v>
      </c>
      <c r="I64" s="1" t="s">
        <v>554</v>
      </c>
      <c r="J64" s="1" t="s">
        <v>555</v>
      </c>
      <c r="K64" s="1" t="s">
        <v>556</v>
      </c>
      <c r="L64" s="1" t="s">
        <v>557</v>
      </c>
      <c r="M64" s="1" t="s">
        <v>558</v>
      </c>
      <c r="N64" s="1" t="s">
        <v>559</v>
      </c>
      <c r="O64" s="1" t="s">
        <v>560</v>
      </c>
    </row>
    <row r="65" s="1" customFormat="1" spans="1:15">
      <c r="A65" s="1" t="s">
        <v>15</v>
      </c>
      <c r="B65" s="1" t="s">
        <v>561</v>
      </c>
      <c r="C65" s="1" t="s">
        <v>17</v>
      </c>
      <c r="D65" s="1" t="s">
        <v>135</v>
      </c>
      <c r="F65" s="1" t="s">
        <v>553</v>
      </c>
      <c r="G65" s="1" t="e">
        <f>-ive</f>
        <v>#NAME?</v>
      </c>
      <c r="I65" s="1" t="s">
        <v>562</v>
      </c>
      <c r="J65" s="1" t="s">
        <v>563</v>
      </c>
      <c r="K65" s="1" t="s">
        <v>564</v>
      </c>
      <c r="L65" s="1" t="s">
        <v>565</v>
      </c>
      <c r="M65" s="1" t="s">
        <v>566</v>
      </c>
      <c r="N65" s="1" t="s">
        <v>567</v>
      </c>
      <c r="O65" s="1" t="s">
        <v>568</v>
      </c>
    </row>
    <row r="66" s="1" customFormat="1" spans="1:15">
      <c r="A66" s="1" t="s">
        <v>15</v>
      </c>
      <c r="B66" s="1" t="s">
        <v>569</v>
      </c>
      <c r="C66" s="1" t="s">
        <v>17</v>
      </c>
      <c r="F66" s="1" t="s">
        <v>553</v>
      </c>
      <c r="G66" s="1" t="e">
        <f>-ible</f>
        <v>#NAME?</v>
      </c>
      <c r="I66" s="1" t="s">
        <v>570</v>
      </c>
      <c r="J66" s="1" t="s">
        <v>571</v>
      </c>
      <c r="K66" s="1" t="s">
        <v>572</v>
      </c>
      <c r="L66" s="1" t="s">
        <v>573</v>
      </c>
      <c r="M66" s="1" t="s">
        <v>574</v>
      </c>
      <c r="N66" s="1" t="s">
        <v>575</v>
      </c>
      <c r="O66" s="1" t="s">
        <v>576</v>
      </c>
    </row>
    <row r="67" s="1" customFormat="1" spans="1:15">
      <c r="A67" s="1" t="s">
        <v>15</v>
      </c>
      <c r="B67" s="1" t="s">
        <v>577</v>
      </c>
      <c r="C67" s="1" t="s">
        <v>84</v>
      </c>
      <c r="F67" s="1" t="s">
        <v>527</v>
      </c>
      <c r="G67" s="1" t="e">
        <f>-er</f>
        <v>#NAME?</v>
      </c>
      <c r="I67" s="1" t="s">
        <v>578</v>
      </c>
      <c r="J67" s="1" t="s">
        <v>579</v>
      </c>
      <c r="K67" s="1" t="s">
        <v>580</v>
      </c>
      <c r="L67" s="1" t="s">
        <v>581</v>
      </c>
      <c r="M67" s="1" t="s">
        <v>582</v>
      </c>
      <c r="N67" s="1" t="s">
        <v>583</v>
      </c>
      <c r="O67" s="1" t="s">
        <v>584</v>
      </c>
    </row>
    <row r="68" s="1" customFormat="1" spans="1:15">
      <c r="A68" s="1" t="s">
        <v>15</v>
      </c>
      <c r="B68" s="1" t="s">
        <v>585</v>
      </c>
      <c r="C68" s="1" t="s">
        <v>84</v>
      </c>
      <c r="F68" s="1" t="s">
        <v>553</v>
      </c>
      <c r="G68" s="1" t="e">
        <f>-ibil</f>
        <v>#NAME?</v>
      </c>
      <c r="H68" s="1" t="e">
        <f>-ity</f>
        <v>#NAME?</v>
      </c>
      <c r="I68" s="1" t="s">
        <v>586</v>
      </c>
      <c r="J68" s="1" t="s">
        <v>587</v>
      </c>
      <c r="K68" s="1" t="s">
        <v>588</v>
      </c>
      <c r="L68" s="1" t="s">
        <v>589</v>
      </c>
      <c r="M68" s="1" t="s">
        <v>590</v>
      </c>
      <c r="N68" s="1" t="s">
        <v>591</v>
      </c>
      <c r="O68" s="1" t="s">
        <v>592</v>
      </c>
    </row>
    <row r="69" s="1" customFormat="1" spans="1:15">
      <c r="A69" s="1" t="s">
        <v>15</v>
      </c>
      <c r="B69" s="1" t="s">
        <v>593</v>
      </c>
      <c r="C69" s="1" t="s">
        <v>47</v>
      </c>
      <c r="F69" s="1" t="s">
        <v>594</v>
      </c>
      <c r="G69" s="1" t="s">
        <v>595</v>
      </c>
      <c r="I69" s="1" t="s">
        <v>596</v>
      </c>
      <c r="J69" s="1" t="s">
        <v>597</v>
      </c>
      <c r="K69" s="1" t="s">
        <v>598</v>
      </c>
      <c r="L69" s="1" t="s">
        <v>599</v>
      </c>
      <c r="M69" s="1" t="s">
        <v>600</v>
      </c>
      <c r="N69" s="1" t="s">
        <v>601</v>
      </c>
      <c r="O69" s="1" t="s">
        <v>602</v>
      </c>
    </row>
    <row r="70" s="1" customFormat="1" spans="1:15">
      <c r="A70" s="1" t="s">
        <v>15</v>
      </c>
      <c r="B70" s="1" t="s">
        <v>603</v>
      </c>
      <c r="C70" s="1" t="s">
        <v>84</v>
      </c>
      <c r="F70" s="1" t="s">
        <v>594</v>
      </c>
      <c r="G70" s="1" t="s">
        <v>604</v>
      </c>
      <c r="H70" s="1" t="s">
        <v>605</v>
      </c>
      <c r="I70" s="1" t="s">
        <v>606</v>
      </c>
      <c r="J70" s="1" t="s">
        <v>607</v>
      </c>
      <c r="K70" s="1" t="s">
        <v>608</v>
      </c>
      <c r="L70" s="1" t="s">
        <v>609</v>
      </c>
      <c r="M70" s="1" t="s">
        <v>610</v>
      </c>
      <c r="N70" s="1" t="s">
        <v>611</v>
      </c>
      <c r="O70" s="1" t="s">
        <v>612</v>
      </c>
    </row>
    <row r="71" s="1" customFormat="1" spans="1:15">
      <c r="A71" s="1" t="s">
        <v>15</v>
      </c>
      <c r="B71" s="1" t="s">
        <v>613</v>
      </c>
      <c r="C71" s="1" t="s">
        <v>17</v>
      </c>
      <c r="F71" s="1" t="s">
        <v>614</v>
      </c>
      <c r="G71" s="1" t="s">
        <v>615</v>
      </c>
      <c r="I71" s="1" t="s">
        <v>616</v>
      </c>
      <c r="J71" s="1" t="s">
        <v>617</v>
      </c>
      <c r="K71" s="1" t="s">
        <v>618</v>
      </c>
      <c r="L71" s="1" t="s">
        <v>619</v>
      </c>
      <c r="M71" s="1" t="s">
        <v>620</v>
      </c>
      <c r="N71" s="1" t="s">
        <v>621</v>
      </c>
      <c r="O71" s="1" t="s">
        <v>622</v>
      </c>
    </row>
    <row r="72" s="1" customFormat="1" spans="1:15">
      <c r="A72" s="1" t="s">
        <v>15</v>
      </c>
      <c r="B72" s="1" t="s">
        <v>623</v>
      </c>
      <c r="C72" s="1" t="s">
        <v>17</v>
      </c>
      <c r="F72" s="1" t="s">
        <v>614</v>
      </c>
      <c r="G72" s="1" t="s">
        <v>624</v>
      </c>
      <c r="I72" s="1" t="s">
        <v>625</v>
      </c>
      <c r="J72" s="1" t="s">
        <v>626</v>
      </c>
      <c r="K72" s="1" t="s">
        <v>627</v>
      </c>
      <c r="L72" s="1" t="s">
        <v>628</v>
      </c>
      <c r="M72" s="1" t="s">
        <v>629</v>
      </c>
      <c r="N72" s="1" t="s">
        <v>630</v>
      </c>
      <c r="O72" s="1" t="s">
        <v>631</v>
      </c>
    </row>
    <row r="73" s="1" customFormat="1" spans="1:15">
      <c r="A73" s="1" t="s">
        <v>15</v>
      </c>
      <c r="B73" s="1" t="s">
        <v>632</v>
      </c>
      <c r="C73" s="1" t="s">
        <v>17</v>
      </c>
      <c r="F73" s="1" t="s">
        <v>594</v>
      </c>
      <c r="G73" s="1" t="s">
        <v>633</v>
      </c>
      <c r="I73" s="1" t="s">
        <v>634</v>
      </c>
      <c r="J73" s="1" t="s">
        <v>635</v>
      </c>
      <c r="K73" s="1" t="s">
        <v>636</v>
      </c>
      <c r="L73" s="1" t="s">
        <v>637</v>
      </c>
      <c r="M73" s="1" t="s">
        <v>638</v>
      </c>
      <c r="N73" s="1" t="s">
        <v>639</v>
      </c>
      <c r="O73" s="1" t="s">
        <v>640</v>
      </c>
    </row>
    <row r="74" s="1" customFormat="1" spans="1:15">
      <c r="A74" s="1" t="s">
        <v>15</v>
      </c>
      <c r="B74" s="1" t="s">
        <v>641</v>
      </c>
      <c r="C74" s="1" t="s">
        <v>17</v>
      </c>
      <c r="D74" s="1" t="s">
        <v>642</v>
      </c>
      <c r="F74" s="1" t="s">
        <v>614</v>
      </c>
      <c r="G74" s="1" t="s">
        <v>624</v>
      </c>
      <c r="I74" s="1" t="s">
        <v>643</v>
      </c>
      <c r="J74" s="1" t="s">
        <v>644</v>
      </c>
      <c r="K74" s="1" t="s">
        <v>645</v>
      </c>
      <c r="L74" s="1" t="s">
        <v>646</v>
      </c>
      <c r="M74" s="1" t="s">
        <v>647</v>
      </c>
      <c r="N74" s="1" t="s">
        <v>648</v>
      </c>
      <c r="O74" s="1" t="s">
        <v>649</v>
      </c>
    </row>
    <row r="75" s="1" customFormat="1" spans="1:15">
      <c r="A75" s="1" t="s">
        <v>15</v>
      </c>
      <c r="B75" s="1" t="s">
        <v>650</v>
      </c>
      <c r="C75" s="1" t="s">
        <v>17</v>
      </c>
      <c r="D75" s="1" t="s">
        <v>651</v>
      </c>
      <c r="F75" s="1" t="s">
        <v>614</v>
      </c>
      <c r="G75" s="1" t="s">
        <v>624</v>
      </c>
      <c r="I75" s="1" t="s">
        <v>652</v>
      </c>
      <c r="J75" s="1" t="s">
        <v>617</v>
      </c>
      <c r="K75" s="1" t="s">
        <v>653</v>
      </c>
      <c r="L75" s="1" t="s">
        <v>654</v>
      </c>
      <c r="M75" s="1" t="s">
        <v>655</v>
      </c>
      <c r="N75" s="1" t="s">
        <v>656</v>
      </c>
      <c r="O75" s="1" t="s">
        <v>657</v>
      </c>
    </row>
    <row r="76" s="1" customFormat="1" spans="1:15">
      <c r="A76" s="1" t="s">
        <v>15</v>
      </c>
      <c r="B76" s="1" t="s">
        <v>658</v>
      </c>
      <c r="C76" s="1" t="s">
        <v>17</v>
      </c>
      <c r="D76" s="1" t="s">
        <v>659</v>
      </c>
      <c r="F76" s="1" t="s">
        <v>614</v>
      </c>
      <c r="G76" s="1" t="s">
        <v>624</v>
      </c>
      <c r="I76" s="1" t="s">
        <v>660</v>
      </c>
      <c r="J76" s="1" t="s">
        <v>661</v>
      </c>
      <c r="K76" s="1" t="s">
        <v>662</v>
      </c>
      <c r="L76" s="1" t="s">
        <v>663</v>
      </c>
      <c r="M76" s="1" t="s">
        <v>664</v>
      </c>
      <c r="N76" s="1" t="s">
        <v>665</v>
      </c>
      <c r="O76" s="1" t="s">
        <v>666</v>
      </c>
    </row>
    <row r="77" s="1" customFormat="1" spans="1:15">
      <c r="A77" s="1" t="s">
        <v>15</v>
      </c>
      <c r="B77" s="1" t="s">
        <v>667</v>
      </c>
      <c r="C77" s="1" t="s">
        <v>17</v>
      </c>
      <c r="F77" s="1" t="s">
        <v>614</v>
      </c>
      <c r="G77" s="1" t="s">
        <v>668</v>
      </c>
      <c r="I77" s="1" t="s">
        <v>669</v>
      </c>
      <c r="J77" s="1" t="s">
        <v>670</v>
      </c>
      <c r="K77" s="1" t="s">
        <v>671</v>
      </c>
      <c r="L77" s="1" t="s">
        <v>672</v>
      </c>
      <c r="M77" s="1" t="s">
        <v>673</v>
      </c>
      <c r="N77" s="1" t="s">
        <v>674</v>
      </c>
      <c r="O77" s="1" t="s">
        <v>675</v>
      </c>
    </row>
    <row r="78" s="1" customFormat="1" spans="1:15">
      <c r="A78" s="1" t="s">
        <v>15</v>
      </c>
      <c r="B78" s="1" t="s">
        <v>676</v>
      </c>
      <c r="C78" s="1" t="s">
        <v>84</v>
      </c>
      <c r="F78" s="1" t="s">
        <v>594</v>
      </c>
      <c r="G78" s="1" t="s">
        <v>677</v>
      </c>
      <c r="H78" s="1" t="s">
        <v>678</v>
      </c>
      <c r="I78" s="1" t="s">
        <v>679</v>
      </c>
      <c r="J78" s="1" t="s">
        <v>680</v>
      </c>
      <c r="K78" s="1" t="s">
        <v>681</v>
      </c>
      <c r="L78" s="1" t="s">
        <v>682</v>
      </c>
      <c r="M78" s="1" t="s">
        <v>683</v>
      </c>
      <c r="N78" s="1" t="s">
        <v>684</v>
      </c>
      <c r="O78" s="1" t="s">
        <v>685</v>
      </c>
    </row>
    <row r="79" s="1" customFormat="1" spans="1:15">
      <c r="A79" s="1" t="s">
        <v>15</v>
      </c>
      <c r="B79" s="1" t="s">
        <v>686</v>
      </c>
      <c r="C79" s="1" t="s">
        <v>17</v>
      </c>
      <c r="F79" s="1" t="s">
        <v>614</v>
      </c>
      <c r="G79" s="1" t="s">
        <v>687</v>
      </c>
      <c r="I79" s="1" t="s">
        <v>688</v>
      </c>
      <c r="J79" s="1" t="s">
        <v>626</v>
      </c>
      <c r="K79" s="1" t="s">
        <v>689</v>
      </c>
      <c r="L79" s="1" t="s">
        <v>690</v>
      </c>
      <c r="M79" s="1" t="s">
        <v>691</v>
      </c>
      <c r="N79" s="1" t="s">
        <v>692</v>
      </c>
      <c r="O79" s="1" t="s">
        <v>693</v>
      </c>
    </row>
    <row r="80" s="1" customFormat="1" spans="1:15">
      <c r="A80" s="1" t="s">
        <v>15</v>
      </c>
      <c r="B80" s="1" t="s">
        <v>694</v>
      </c>
      <c r="C80" s="1" t="s">
        <v>84</v>
      </c>
      <c r="F80" s="1" t="s">
        <v>614</v>
      </c>
      <c r="G80" s="1" t="s">
        <v>695</v>
      </c>
      <c r="I80" s="1" t="s">
        <v>696</v>
      </c>
      <c r="J80" s="1" t="s">
        <v>697</v>
      </c>
      <c r="K80" s="1" t="s">
        <v>698</v>
      </c>
      <c r="L80" s="1" t="s">
        <v>699</v>
      </c>
      <c r="M80" s="1" t="s">
        <v>700</v>
      </c>
      <c r="N80" s="1" t="s">
        <v>701</v>
      </c>
      <c r="O80" s="1" t="s">
        <v>702</v>
      </c>
    </row>
    <row r="81" s="1" customFormat="1" spans="1:15">
      <c r="A81" s="1" t="s">
        <v>15</v>
      </c>
      <c r="B81" s="1" t="s">
        <v>703</v>
      </c>
      <c r="C81" s="1" t="s">
        <v>17</v>
      </c>
      <c r="F81" s="1" t="s">
        <v>704</v>
      </c>
      <c r="G81" s="1" t="e">
        <f>-id</f>
        <v>#NAME?</v>
      </c>
      <c r="I81" s="1" t="s">
        <v>705</v>
      </c>
      <c r="J81" s="1" t="s">
        <v>706</v>
      </c>
      <c r="K81" s="1" t="s">
        <v>707</v>
      </c>
      <c r="L81" s="1" t="s">
        <v>708</v>
      </c>
      <c r="M81" s="1" t="s">
        <v>709</v>
      </c>
      <c r="N81" s="1" t="s">
        <v>710</v>
      </c>
      <c r="O81" s="1" t="s">
        <v>711</v>
      </c>
    </row>
    <row r="82" s="1" customFormat="1" spans="1:15">
      <c r="A82" s="1" t="s">
        <v>15</v>
      </c>
      <c r="B82" s="1" t="s">
        <v>712</v>
      </c>
      <c r="C82" s="1" t="s">
        <v>84</v>
      </c>
      <c r="F82" s="1" t="s">
        <v>704</v>
      </c>
      <c r="G82" s="1" t="e">
        <f>-id</f>
        <v>#NAME?</v>
      </c>
      <c r="H82" s="1" t="e">
        <f>-ity</f>
        <v>#NAME?</v>
      </c>
      <c r="I82" s="1" t="s">
        <v>713</v>
      </c>
      <c r="J82" s="1" t="s">
        <v>714</v>
      </c>
      <c r="K82" s="1" t="s">
        <v>715</v>
      </c>
      <c r="L82" s="1" t="s">
        <v>716</v>
      </c>
      <c r="M82" s="1" t="s">
        <v>717</v>
      </c>
      <c r="N82" s="1" t="s">
        <v>718</v>
      </c>
      <c r="O82" s="1" t="s">
        <v>719</v>
      </c>
    </row>
    <row r="83" s="1" customFormat="1" spans="1:15">
      <c r="A83" s="1" t="s">
        <v>15</v>
      </c>
      <c r="B83" s="1" t="s">
        <v>720</v>
      </c>
      <c r="C83" s="1" t="s">
        <v>17</v>
      </c>
      <c r="F83" s="1" t="s">
        <v>720</v>
      </c>
      <c r="I83" s="1" t="s">
        <v>721</v>
      </c>
      <c r="J83" s="1" t="s">
        <v>722</v>
      </c>
      <c r="K83" s="1" t="s">
        <v>723</v>
      </c>
      <c r="L83" s="1" t="s">
        <v>724</v>
      </c>
      <c r="M83" s="1" t="s">
        <v>725</v>
      </c>
      <c r="N83" s="1" t="s">
        <v>726</v>
      </c>
      <c r="O83" s="1" t="s">
        <v>727</v>
      </c>
    </row>
    <row r="84" s="1" customFormat="1" spans="1:15">
      <c r="A84" s="1" t="s">
        <v>15</v>
      </c>
      <c r="B84" s="1" t="s">
        <v>728</v>
      </c>
      <c r="C84" s="1" t="s">
        <v>84</v>
      </c>
      <c r="F84" s="1" t="s">
        <v>720</v>
      </c>
      <c r="G84" s="1" t="e">
        <f>-ure</f>
        <v>#NAME?</v>
      </c>
      <c r="I84" s="1" t="s">
        <v>729</v>
      </c>
      <c r="J84" s="1" t="s">
        <v>730</v>
      </c>
      <c r="K84" s="1" t="s">
        <v>731</v>
      </c>
      <c r="L84" s="1" t="s">
        <v>732</v>
      </c>
      <c r="M84" s="1" t="s">
        <v>733</v>
      </c>
      <c r="N84" s="1" t="s">
        <v>734</v>
      </c>
      <c r="O84" s="1" t="s">
        <v>735</v>
      </c>
    </row>
    <row r="85" s="1" customFormat="1" spans="1:15">
      <c r="A85" s="1" t="s">
        <v>15</v>
      </c>
      <c r="B85" s="1" t="s">
        <v>736</v>
      </c>
      <c r="C85" s="1" t="s">
        <v>47</v>
      </c>
      <c r="D85" s="1" t="s">
        <v>737</v>
      </c>
      <c r="F85" s="1" t="s">
        <v>720</v>
      </c>
      <c r="G85" s="1" t="e">
        <f>-ure</f>
        <v>#NAME?</v>
      </c>
      <c r="I85" s="1" t="s">
        <v>738</v>
      </c>
      <c r="J85" s="1" t="s">
        <v>739</v>
      </c>
      <c r="K85" s="1" t="s">
        <v>740</v>
      </c>
      <c r="L85" s="1" t="s">
        <v>741</v>
      </c>
      <c r="M85" s="1" t="s">
        <v>742</v>
      </c>
      <c r="N85" s="1" t="s">
        <v>743</v>
      </c>
      <c r="O85" s="1" t="s">
        <v>744</v>
      </c>
    </row>
    <row r="86" s="1" customFormat="1" spans="1:15">
      <c r="A86" s="1" t="s">
        <v>15</v>
      </c>
      <c r="B86" s="1" t="s">
        <v>745</v>
      </c>
      <c r="C86" s="1" t="s">
        <v>17</v>
      </c>
      <c r="F86" s="1" t="s">
        <v>704</v>
      </c>
      <c r="G86" s="1" t="e">
        <f>-aci</f>
        <v>#NAME?</v>
      </c>
      <c r="H86" s="1" t="e">
        <f>-ous</f>
        <v>#NAME?</v>
      </c>
      <c r="I86" s="1" t="s">
        <v>746</v>
      </c>
      <c r="J86" s="1" t="s">
        <v>747</v>
      </c>
      <c r="K86" s="1" t="s">
        <v>748</v>
      </c>
      <c r="L86" s="1" t="s">
        <v>749</v>
      </c>
      <c r="M86" s="1" t="s">
        <v>750</v>
      </c>
      <c r="N86" s="1" t="s">
        <v>751</v>
      </c>
      <c r="O86" s="1" t="s">
        <v>752</v>
      </c>
    </row>
    <row r="87" s="1" customFormat="1" spans="1:15">
      <c r="A87" s="1" t="s">
        <v>15</v>
      </c>
      <c r="B87" s="1" t="s">
        <v>753</v>
      </c>
      <c r="C87" s="1" t="s">
        <v>17</v>
      </c>
      <c r="D87" s="1" t="s">
        <v>152</v>
      </c>
      <c r="F87" s="1" t="s">
        <v>754</v>
      </c>
      <c r="G87" s="1" t="e">
        <f>-itious</f>
        <v>#NAME?</v>
      </c>
      <c r="I87" s="1" t="s">
        <v>755</v>
      </c>
      <c r="J87" s="1" t="s">
        <v>756</v>
      </c>
      <c r="K87" s="1" t="s">
        <v>757</v>
      </c>
      <c r="L87" s="1" t="s">
        <v>758</v>
      </c>
      <c r="M87" s="1" t="s">
        <v>759</v>
      </c>
      <c r="N87" s="1" t="s">
        <v>760</v>
      </c>
      <c r="O87" s="1" t="s">
        <v>761</v>
      </c>
    </row>
    <row r="88" s="1" customFormat="1" spans="1:15">
      <c r="A88" s="1" t="s">
        <v>15</v>
      </c>
      <c r="B88" s="1" t="s">
        <v>762</v>
      </c>
      <c r="C88" s="1" t="s">
        <v>47</v>
      </c>
      <c r="F88" s="1" t="s">
        <v>763</v>
      </c>
      <c r="G88" s="1" t="e">
        <f>-age</f>
        <v>#NAME?</v>
      </c>
      <c r="I88" s="1" t="s">
        <v>764</v>
      </c>
      <c r="J88" s="1" t="s">
        <v>765</v>
      </c>
      <c r="K88" s="1" t="s">
        <v>766</v>
      </c>
      <c r="L88" s="1" t="s">
        <v>767</v>
      </c>
      <c r="M88" s="1" t="s">
        <v>768</v>
      </c>
      <c r="N88" s="1" t="s">
        <v>769</v>
      </c>
      <c r="O88" s="1" t="s">
        <v>770</v>
      </c>
    </row>
    <row r="89" s="1" customFormat="1" spans="1:15">
      <c r="A89" s="1" t="s">
        <v>15</v>
      </c>
      <c r="B89" s="1" t="s">
        <v>771</v>
      </c>
      <c r="C89" s="1" t="s">
        <v>17</v>
      </c>
      <c r="F89" s="1" t="s">
        <v>763</v>
      </c>
      <c r="G89" s="1" t="e">
        <f>-ish</f>
        <v>#NAME?</v>
      </c>
      <c r="H89" s="1" t="e">
        <f>-ing</f>
        <v>#NAME?</v>
      </c>
      <c r="I89" s="1" t="s">
        <v>772</v>
      </c>
      <c r="J89" s="1" t="s">
        <v>773</v>
      </c>
      <c r="K89" s="1" t="s">
        <v>774</v>
      </c>
      <c r="L89" s="1" t="s">
        <v>775</v>
      </c>
      <c r="M89" s="1" t="s">
        <v>776</v>
      </c>
      <c r="N89" s="1" t="s">
        <v>777</v>
      </c>
      <c r="O89" s="1" t="s">
        <v>778</v>
      </c>
    </row>
    <row r="90" s="1" customFormat="1" spans="1:15">
      <c r="A90" s="1" t="s">
        <v>15</v>
      </c>
      <c r="B90" s="1" t="s">
        <v>779</v>
      </c>
      <c r="C90" s="1" t="s">
        <v>84</v>
      </c>
      <c r="F90" s="1" t="s">
        <v>704</v>
      </c>
      <c r="G90" s="1" t="e">
        <f>-aci</f>
        <v>#NAME?</v>
      </c>
      <c r="H90" s="1" t="e">
        <f>-ity</f>
        <v>#NAME?</v>
      </c>
      <c r="I90" s="1" t="s">
        <v>780</v>
      </c>
      <c r="J90" s="1" t="s">
        <v>781</v>
      </c>
      <c r="K90" s="1" t="s">
        <v>782</v>
      </c>
      <c r="L90" s="1" t="s">
        <v>783</v>
      </c>
      <c r="M90" s="1" t="s">
        <v>784</v>
      </c>
      <c r="N90" s="1" t="s">
        <v>785</v>
      </c>
      <c r="O90" s="1" t="s">
        <v>786</v>
      </c>
    </row>
    <row r="91" s="1" customFormat="1" spans="1:15">
      <c r="A91" s="1" t="s">
        <v>15</v>
      </c>
      <c r="B91" s="1" t="s">
        <v>787</v>
      </c>
      <c r="C91" s="1" t="s">
        <v>75</v>
      </c>
      <c r="D91" s="1" t="s">
        <v>788</v>
      </c>
      <c r="F91" s="1" t="s">
        <v>789</v>
      </c>
      <c r="I91" s="1" t="s">
        <v>790</v>
      </c>
      <c r="J91" s="1" t="s">
        <v>791</v>
      </c>
      <c r="K91" s="1" t="s">
        <v>792</v>
      </c>
      <c r="L91" s="1" t="s">
        <v>793</v>
      </c>
      <c r="M91" s="1" t="s">
        <v>794</v>
      </c>
      <c r="N91" s="1" t="s">
        <v>795</v>
      </c>
      <c r="O91" s="1" t="s">
        <v>796</v>
      </c>
    </row>
    <row r="92" s="1" customFormat="1" spans="1:15">
      <c r="A92" s="1" t="s">
        <v>15</v>
      </c>
      <c r="B92" s="1" t="s">
        <v>797</v>
      </c>
      <c r="C92" s="1" t="s">
        <v>473</v>
      </c>
      <c r="D92" s="1" t="s">
        <v>788</v>
      </c>
      <c r="F92" s="1" t="s">
        <v>798</v>
      </c>
      <c r="I92" s="1" t="s">
        <v>799</v>
      </c>
      <c r="J92" s="1" t="s">
        <v>800</v>
      </c>
      <c r="K92" s="1" t="s">
        <v>801</v>
      </c>
      <c r="L92" s="1" t="s">
        <v>802</v>
      </c>
      <c r="M92" s="1" t="s">
        <v>803</v>
      </c>
      <c r="N92" s="1" t="s">
        <v>804</v>
      </c>
      <c r="O92" s="1" t="s">
        <v>805</v>
      </c>
    </row>
    <row r="93" s="1" customFormat="1" spans="1:15">
      <c r="A93" s="1" t="s">
        <v>15</v>
      </c>
      <c r="B93" s="1" t="s">
        <v>806</v>
      </c>
      <c r="C93" s="1" t="s">
        <v>47</v>
      </c>
      <c r="D93" s="1" t="s">
        <v>788</v>
      </c>
      <c r="F93" s="1" t="s">
        <v>807</v>
      </c>
      <c r="I93" s="1" t="s">
        <v>808</v>
      </c>
      <c r="J93" s="1" t="s">
        <v>809</v>
      </c>
      <c r="K93" s="1" t="s">
        <v>810</v>
      </c>
      <c r="L93" s="1" t="s">
        <v>811</v>
      </c>
      <c r="M93" s="1" t="s">
        <v>812</v>
      </c>
      <c r="N93" s="1" t="s">
        <v>813</v>
      </c>
      <c r="O93" s="1" t="s">
        <v>814</v>
      </c>
    </row>
    <row r="94" s="1" customFormat="1" spans="1:15">
      <c r="A94" s="1" t="s">
        <v>15</v>
      </c>
      <c r="B94" s="1" t="s">
        <v>815</v>
      </c>
      <c r="C94" s="1" t="s">
        <v>47</v>
      </c>
      <c r="D94" s="1" t="s">
        <v>788</v>
      </c>
      <c r="F94" s="1" t="s">
        <v>816</v>
      </c>
      <c r="I94" s="1" t="s">
        <v>817</v>
      </c>
      <c r="J94" s="1" t="s">
        <v>818</v>
      </c>
      <c r="K94" s="1" t="s">
        <v>819</v>
      </c>
      <c r="L94" s="1" t="s">
        <v>820</v>
      </c>
      <c r="M94" s="1" t="s">
        <v>821</v>
      </c>
      <c r="N94" s="1" t="s">
        <v>822</v>
      </c>
      <c r="O94" s="1" t="s">
        <v>823</v>
      </c>
    </row>
    <row r="95" s="1" customFormat="1" spans="1:15">
      <c r="A95" s="1" t="s">
        <v>15</v>
      </c>
      <c r="B95" s="1" t="s">
        <v>824</v>
      </c>
      <c r="C95" s="1" t="s">
        <v>84</v>
      </c>
      <c r="D95" s="1" t="s">
        <v>788</v>
      </c>
      <c r="F95" s="1" t="s">
        <v>446</v>
      </c>
      <c r="G95" s="1" t="e">
        <f>-ion</f>
        <v>#NAME?</v>
      </c>
      <c r="I95" s="1" t="s">
        <v>825</v>
      </c>
      <c r="J95" s="1" t="s">
        <v>826</v>
      </c>
      <c r="K95" s="1" t="s">
        <v>827</v>
      </c>
      <c r="L95" s="1" t="s">
        <v>828</v>
      </c>
      <c r="M95" s="1" t="s">
        <v>829</v>
      </c>
      <c r="N95" s="1" t="s">
        <v>830</v>
      </c>
      <c r="O95" s="1" t="s">
        <v>831</v>
      </c>
    </row>
    <row r="96" s="1" customFormat="1" spans="1:15">
      <c r="A96" s="1" t="s">
        <v>15</v>
      </c>
      <c r="B96" s="1" t="s">
        <v>832</v>
      </c>
      <c r="C96" s="1" t="s">
        <v>47</v>
      </c>
      <c r="D96" s="1" t="s">
        <v>788</v>
      </c>
      <c r="F96" s="1" t="s">
        <v>833</v>
      </c>
      <c r="I96" s="1" t="s">
        <v>834</v>
      </c>
      <c r="J96" s="1" t="s">
        <v>835</v>
      </c>
      <c r="K96" s="1" t="s">
        <v>836</v>
      </c>
      <c r="L96" s="1" t="s">
        <v>837</v>
      </c>
      <c r="M96" s="1" t="s">
        <v>838</v>
      </c>
      <c r="N96" s="1" t="s">
        <v>839</v>
      </c>
      <c r="O96" s="1" t="s">
        <v>840</v>
      </c>
    </row>
    <row r="97" s="1" customFormat="1" spans="1:15">
      <c r="A97" s="1" t="s">
        <v>15</v>
      </c>
      <c r="B97" s="1" t="s">
        <v>841</v>
      </c>
      <c r="C97" s="1" t="s">
        <v>47</v>
      </c>
      <c r="D97" s="1" t="s">
        <v>788</v>
      </c>
      <c r="F97" s="1" t="s">
        <v>842</v>
      </c>
      <c r="I97" s="1" t="s">
        <v>843</v>
      </c>
      <c r="J97" s="1" t="s">
        <v>844</v>
      </c>
      <c r="K97" s="1" t="s">
        <v>845</v>
      </c>
      <c r="L97" s="1" t="s">
        <v>846</v>
      </c>
      <c r="M97" s="1" t="s">
        <v>847</v>
      </c>
      <c r="N97" s="1" t="s">
        <v>848</v>
      </c>
      <c r="O97" s="1" t="s">
        <v>849</v>
      </c>
    </row>
    <row r="98" s="1" customFormat="1" spans="1:15">
      <c r="A98" s="1" t="s">
        <v>15</v>
      </c>
      <c r="B98" s="1" t="s">
        <v>850</v>
      </c>
      <c r="C98" s="1" t="s">
        <v>47</v>
      </c>
      <c r="D98" s="1" t="s">
        <v>788</v>
      </c>
      <c r="F98" s="1" t="s">
        <v>851</v>
      </c>
      <c r="I98" s="1" t="s">
        <v>852</v>
      </c>
      <c r="J98" s="1" t="s">
        <v>853</v>
      </c>
      <c r="K98" s="1" t="s">
        <v>854</v>
      </c>
      <c r="L98" s="1" t="s">
        <v>855</v>
      </c>
      <c r="M98" s="1" t="s">
        <v>856</v>
      </c>
      <c r="N98" s="1" t="s">
        <v>857</v>
      </c>
      <c r="O98" s="1" t="s">
        <v>858</v>
      </c>
    </row>
    <row r="99" s="1" customFormat="1" spans="1:15">
      <c r="A99" s="1" t="s">
        <v>15</v>
      </c>
      <c r="B99" s="1" t="s">
        <v>859</v>
      </c>
      <c r="C99" s="1" t="s">
        <v>47</v>
      </c>
      <c r="D99" s="1" t="s">
        <v>788</v>
      </c>
      <c r="F99" s="1" t="s">
        <v>860</v>
      </c>
      <c r="I99" s="1" t="s">
        <v>861</v>
      </c>
      <c r="J99" s="1" t="s">
        <v>862</v>
      </c>
      <c r="K99" s="1" t="s">
        <v>863</v>
      </c>
      <c r="L99" s="1" t="s">
        <v>864</v>
      </c>
      <c r="M99" s="1" t="s">
        <v>865</v>
      </c>
      <c r="N99" s="1" t="s">
        <v>866</v>
      </c>
      <c r="O99" s="1" t="s">
        <v>867</v>
      </c>
    </row>
    <row r="100" s="1" customFormat="1" spans="1:15">
      <c r="A100" s="1" t="s">
        <v>15</v>
      </c>
      <c r="B100" s="1" t="s">
        <v>868</v>
      </c>
      <c r="C100" s="1" t="s">
        <v>473</v>
      </c>
      <c r="D100" s="1" t="s">
        <v>788</v>
      </c>
      <c r="F100" s="1" t="s">
        <v>869</v>
      </c>
      <c r="I100" s="1" t="s">
        <v>870</v>
      </c>
      <c r="J100" s="1" t="s">
        <v>871</v>
      </c>
      <c r="K100" s="1" t="s">
        <v>872</v>
      </c>
      <c r="L100" s="1" t="s">
        <v>873</v>
      </c>
      <c r="M100" s="1" t="s">
        <v>874</v>
      </c>
      <c r="N100" s="1" t="s">
        <v>875</v>
      </c>
      <c r="O100" s="1" t="s">
        <v>876</v>
      </c>
    </row>
    <row r="101" s="1" customFormat="1" spans="1:15">
      <c r="A101" s="1" t="s">
        <v>15</v>
      </c>
      <c r="B101" s="1" t="s">
        <v>877</v>
      </c>
      <c r="C101" s="1" t="s">
        <v>47</v>
      </c>
      <c r="D101" s="1" t="s">
        <v>788</v>
      </c>
      <c r="F101" s="1" t="s">
        <v>878</v>
      </c>
      <c r="I101" s="1" t="s">
        <v>879</v>
      </c>
      <c r="J101" s="1" t="s">
        <v>880</v>
      </c>
      <c r="K101" s="1" t="s">
        <v>881</v>
      </c>
      <c r="L101" s="1" t="s">
        <v>882</v>
      </c>
      <c r="M101" s="1" t="s">
        <v>883</v>
      </c>
      <c r="N101" s="1" t="s">
        <v>884</v>
      </c>
      <c r="O101" s="1" t="s">
        <v>885</v>
      </c>
    </row>
    <row r="102" s="1" customFormat="1" spans="1:15">
      <c r="A102" s="1" t="s">
        <v>15</v>
      </c>
      <c r="B102" s="1" t="s">
        <v>886</v>
      </c>
      <c r="C102" s="1" t="s">
        <v>47</v>
      </c>
      <c r="D102" s="1" t="s">
        <v>57</v>
      </c>
      <c r="F102" s="1" t="s">
        <v>887</v>
      </c>
      <c r="G102" s="1" t="e">
        <f>-e</f>
        <v>#NAME?</v>
      </c>
      <c r="I102" s="1" t="s">
        <v>888</v>
      </c>
      <c r="J102" s="1" t="s">
        <v>889</v>
      </c>
      <c r="K102" s="1" t="s">
        <v>890</v>
      </c>
      <c r="L102" s="1" t="s">
        <v>891</v>
      </c>
      <c r="M102" s="1" t="s">
        <v>892</v>
      </c>
      <c r="N102" s="1" t="s">
        <v>893</v>
      </c>
      <c r="O102" s="1" t="s">
        <v>894</v>
      </c>
    </row>
    <row r="103" s="1" customFormat="1" spans="1:15">
      <c r="A103" s="1" t="s">
        <v>15</v>
      </c>
      <c r="B103" s="1" t="s">
        <v>895</v>
      </c>
      <c r="C103" s="1" t="s">
        <v>84</v>
      </c>
      <c r="D103" s="1" t="s">
        <v>57</v>
      </c>
      <c r="F103" s="1" t="s">
        <v>887</v>
      </c>
      <c r="G103" s="1" t="e">
        <f>-er</f>
        <v>#NAME?</v>
      </c>
      <c r="I103" s="1" t="s">
        <v>896</v>
      </c>
      <c r="J103" s="1" t="s">
        <v>897</v>
      </c>
      <c r="K103" s="1" t="s">
        <v>898</v>
      </c>
      <c r="L103" s="1" t="s">
        <v>899</v>
      </c>
      <c r="M103" s="1" t="s">
        <v>900</v>
      </c>
      <c r="N103" s="1" t="s">
        <v>901</v>
      </c>
      <c r="O103" s="1" t="s">
        <v>902</v>
      </c>
    </row>
    <row r="104" s="1" customFormat="1" spans="1:15">
      <c r="A104" s="1" t="s">
        <v>15</v>
      </c>
      <c r="B104" s="1" t="s">
        <v>903</v>
      </c>
      <c r="C104" s="1" t="s">
        <v>84</v>
      </c>
      <c r="F104" s="1" t="s">
        <v>904</v>
      </c>
      <c r="G104" s="1" t="e">
        <f>-_xleta.or</f>
        <v>#VALUE!</v>
      </c>
      <c r="I104" s="1" t="s">
        <v>905</v>
      </c>
      <c r="J104" s="1" t="s">
        <v>906</v>
      </c>
      <c r="K104" s="1" t="s">
        <v>907</v>
      </c>
      <c r="L104" s="1" t="s">
        <v>908</v>
      </c>
      <c r="M104" s="1" t="s">
        <v>909</v>
      </c>
      <c r="N104" s="1" t="s">
        <v>910</v>
      </c>
      <c r="O104" s="1" t="s">
        <v>911</v>
      </c>
    </row>
    <row r="105" s="1" customFormat="1" spans="1:15">
      <c r="A105" s="1" t="s">
        <v>15</v>
      </c>
      <c r="B105" s="1" t="s">
        <v>912</v>
      </c>
      <c r="C105" s="1" t="s">
        <v>84</v>
      </c>
      <c r="D105" s="1" t="s">
        <v>18</v>
      </c>
      <c r="F105" s="1" t="s">
        <v>887</v>
      </c>
      <c r="G105" s="1" t="e">
        <f>-ion</f>
        <v>#NAME?</v>
      </c>
      <c r="I105" s="1" t="s">
        <v>913</v>
      </c>
      <c r="J105" s="1" t="s">
        <v>914</v>
      </c>
      <c r="K105" s="1" t="s">
        <v>915</v>
      </c>
      <c r="L105" s="1" t="s">
        <v>916</v>
      </c>
      <c r="M105" s="1" t="s">
        <v>917</v>
      </c>
      <c r="N105" s="1" t="s">
        <v>918</v>
      </c>
      <c r="O105" s="1" t="s">
        <v>919</v>
      </c>
    </row>
    <row r="106" s="1" customFormat="1" spans="1:15">
      <c r="A106" s="1" t="s">
        <v>15</v>
      </c>
      <c r="B106" s="1" t="s">
        <v>920</v>
      </c>
      <c r="C106" s="1" t="s">
        <v>17</v>
      </c>
      <c r="D106" s="1" t="s">
        <v>18</v>
      </c>
      <c r="F106" s="1" t="s">
        <v>887</v>
      </c>
      <c r="G106" s="1" t="e">
        <f>-ive</f>
        <v>#NAME?</v>
      </c>
      <c r="I106" s="1" t="s">
        <v>921</v>
      </c>
      <c r="J106" s="1" t="s">
        <v>922</v>
      </c>
      <c r="K106" s="1" t="s">
        <v>923</v>
      </c>
      <c r="L106" s="1" t="s">
        <v>924</v>
      </c>
      <c r="M106" s="1" t="s">
        <v>925</v>
      </c>
      <c r="N106" s="1" t="s">
        <v>926</v>
      </c>
      <c r="O106" s="1" t="s">
        <v>927</v>
      </c>
    </row>
    <row r="107" s="1" customFormat="1" spans="1:15">
      <c r="A107" s="1" t="s">
        <v>15</v>
      </c>
      <c r="B107" s="1" t="s">
        <v>928</v>
      </c>
      <c r="C107" s="1" t="s">
        <v>47</v>
      </c>
      <c r="D107" s="1" t="s">
        <v>18</v>
      </c>
      <c r="F107" s="1" t="s">
        <v>929</v>
      </c>
      <c r="G107" s="1" t="e">
        <f>-e</f>
        <v>#NAME?</v>
      </c>
      <c r="I107" s="1" t="s">
        <v>930</v>
      </c>
      <c r="J107" s="1" t="s">
        <v>931</v>
      </c>
      <c r="K107" s="1" t="s">
        <v>932</v>
      </c>
      <c r="L107" s="1" t="s">
        <v>933</v>
      </c>
      <c r="M107" s="1" t="s">
        <v>934</v>
      </c>
      <c r="N107" s="1" t="s">
        <v>935</v>
      </c>
      <c r="O107" s="1" t="s">
        <v>936</v>
      </c>
    </row>
    <row r="108" s="1" customFormat="1" spans="1:15">
      <c r="A108" s="1" t="s">
        <v>15</v>
      </c>
      <c r="B108" s="1" t="s">
        <v>937</v>
      </c>
      <c r="C108" s="1" t="s">
        <v>84</v>
      </c>
      <c r="F108" s="1" t="s">
        <v>887</v>
      </c>
      <c r="G108" s="1" t="e">
        <f>-cal</f>
        <v>#NAME?</v>
      </c>
      <c r="I108" s="1" t="s">
        <v>938</v>
      </c>
      <c r="J108" s="1" t="s">
        <v>939</v>
      </c>
      <c r="K108" s="1" t="s">
        <v>940</v>
      </c>
      <c r="L108" s="1" t="s">
        <v>941</v>
      </c>
      <c r="M108" s="1" t="s">
        <v>942</v>
      </c>
      <c r="N108" s="1" t="s">
        <v>943</v>
      </c>
      <c r="O108" s="1" t="s">
        <v>944</v>
      </c>
    </row>
    <row r="109" s="1" customFormat="1" spans="1:15">
      <c r="A109" s="1" t="s">
        <v>15</v>
      </c>
      <c r="B109" s="1" t="s">
        <v>945</v>
      </c>
      <c r="C109" s="1" t="s">
        <v>84</v>
      </c>
      <c r="D109" s="1" t="s">
        <v>57</v>
      </c>
      <c r="F109" s="1" t="s">
        <v>887</v>
      </c>
      <c r="G109" s="1" t="e">
        <f>-ure</f>
        <v>#NAME?</v>
      </c>
      <c r="I109" s="1" t="s">
        <v>946</v>
      </c>
      <c r="J109" s="1" t="s">
        <v>947</v>
      </c>
      <c r="K109" s="1" t="s">
        <v>948</v>
      </c>
      <c r="L109" s="1" t="s">
        <v>949</v>
      </c>
      <c r="M109" s="1" t="s">
        <v>950</v>
      </c>
      <c r="N109" s="1" t="s">
        <v>951</v>
      </c>
      <c r="O109" s="1" t="s">
        <v>952</v>
      </c>
    </row>
    <row r="110" s="1" customFormat="1" spans="1:15">
      <c r="A110" s="1" t="s">
        <v>15</v>
      </c>
      <c r="B110" s="1" t="s">
        <v>953</v>
      </c>
      <c r="C110" s="1" t="s">
        <v>47</v>
      </c>
      <c r="F110" s="1" t="s">
        <v>904</v>
      </c>
      <c r="G110" s="1" t="e">
        <f>-e</f>
        <v>#NAME?</v>
      </c>
      <c r="I110" s="1" t="s">
        <v>954</v>
      </c>
      <c r="J110" s="1" t="s">
        <v>955</v>
      </c>
      <c r="K110" s="1" t="s">
        <v>956</v>
      </c>
      <c r="L110" s="1" t="s">
        <v>957</v>
      </c>
      <c r="M110" s="1" t="s">
        <v>958</v>
      </c>
      <c r="N110" s="1" t="s">
        <v>959</v>
      </c>
      <c r="O110" s="1" t="s">
        <v>960</v>
      </c>
    </row>
    <row r="111" s="1" customFormat="1" spans="1:15">
      <c r="A111" s="1" t="s">
        <v>15</v>
      </c>
      <c r="B111" s="1" t="s">
        <v>961</v>
      </c>
      <c r="C111" s="1" t="s">
        <v>84</v>
      </c>
      <c r="D111" s="1" t="s">
        <v>38</v>
      </c>
      <c r="F111" s="1" t="s">
        <v>887</v>
      </c>
      <c r="G111" s="1" t="e">
        <f>-ion</f>
        <v>#NAME?</v>
      </c>
      <c r="I111" s="1" t="s">
        <v>962</v>
      </c>
      <c r="J111" s="1" t="s">
        <v>963</v>
      </c>
      <c r="K111" s="1" t="s">
        <v>964</v>
      </c>
      <c r="L111" s="1" t="s">
        <v>965</v>
      </c>
      <c r="M111" s="1" t="s">
        <v>966</v>
      </c>
      <c r="N111" s="1" t="s">
        <v>967</v>
      </c>
      <c r="O111" s="1" t="s">
        <v>968</v>
      </c>
    </row>
    <row r="112" s="1" customFormat="1" spans="1:15">
      <c r="A112" s="1" t="s">
        <v>15</v>
      </c>
      <c r="B112" s="1" t="s">
        <v>969</v>
      </c>
      <c r="C112" s="1" t="s">
        <v>17</v>
      </c>
      <c r="F112" s="1" t="s">
        <v>970</v>
      </c>
      <c r="G112" s="1" t="e">
        <f>-al</f>
        <v>#NAME?</v>
      </c>
      <c r="I112" s="1" t="s">
        <v>971</v>
      </c>
      <c r="J112" s="1" t="s">
        <v>972</v>
      </c>
      <c r="K112" s="1" t="s">
        <v>973</v>
      </c>
      <c r="L112" s="1" t="s">
        <v>974</v>
      </c>
      <c r="M112" s="1" t="s">
        <v>975</v>
      </c>
      <c r="N112" s="1" t="s">
        <v>976</v>
      </c>
      <c r="O112" s="1" t="s">
        <v>977</v>
      </c>
    </row>
    <row r="113" s="1" customFormat="1" spans="1:15">
      <c r="A113" s="1" t="s">
        <v>15</v>
      </c>
      <c r="B113" s="1" t="s">
        <v>978</v>
      </c>
      <c r="C113" s="1" t="s">
        <v>327</v>
      </c>
      <c r="F113" s="1" t="s">
        <v>970</v>
      </c>
      <c r="G113" s="1" t="e">
        <f>-al</f>
        <v>#NAME?</v>
      </c>
      <c r="H113" s="1" t="e">
        <f>-ly</f>
        <v>#NAME?</v>
      </c>
      <c r="I113" s="1" t="s">
        <v>979</v>
      </c>
      <c r="J113" s="1" t="s">
        <v>980</v>
      </c>
      <c r="K113" s="1" t="s">
        <v>981</v>
      </c>
      <c r="L113" s="1" t="s">
        <v>982</v>
      </c>
      <c r="M113" s="1" t="s">
        <v>983</v>
      </c>
      <c r="N113" s="1" t="s">
        <v>984</v>
      </c>
      <c r="O113" s="1" t="s">
        <v>985</v>
      </c>
    </row>
    <row r="114" s="1" customFormat="1" spans="1:15">
      <c r="A114" s="1" t="s">
        <v>15</v>
      </c>
      <c r="B114" s="1" t="s">
        <v>986</v>
      </c>
      <c r="C114" s="1" t="s">
        <v>47</v>
      </c>
      <c r="D114" s="1" t="s">
        <v>57</v>
      </c>
      <c r="F114" s="1" t="s">
        <v>970</v>
      </c>
      <c r="G114" s="1" t="e">
        <f>-ate</f>
        <v>#NAME?</v>
      </c>
      <c r="I114" s="1" t="s">
        <v>987</v>
      </c>
      <c r="J114" s="1" t="s">
        <v>988</v>
      </c>
      <c r="K114" s="1" t="s">
        <v>989</v>
      </c>
      <c r="L114" s="1" t="s">
        <v>990</v>
      </c>
      <c r="M114" s="1" t="s">
        <v>991</v>
      </c>
      <c r="N114" s="1" t="s">
        <v>992</v>
      </c>
      <c r="O114" s="1" t="s">
        <v>993</v>
      </c>
    </row>
    <row r="115" s="1" customFormat="1" spans="1:15">
      <c r="A115" s="1" t="s">
        <v>15</v>
      </c>
      <c r="B115" s="1" t="s">
        <v>994</v>
      </c>
      <c r="C115" s="1" t="s">
        <v>84</v>
      </c>
      <c r="F115" s="1" t="s">
        <v>995</v>
      </c>
      <c r="G115" s="1" t="e">
        <f>-o</f>
        <v>#NAME?</v>
      </c>
      <c r="I115" s="1" t="s">
        <v>996</v>
      </c>
      <c r="J115" s="1" t="s">
        <v>997</v>
      </c>
      <c r="K115" s="1" t="s">
        <v>998</v>
      </c>
      <c r="L115" s="1" t="s">
        <v>999</v>
      </c>
      <c r="M115" s="1" t="s">
        <v>1000</v>
      </c>
      <c r="N115" s="1" t="s">
        <v>1001</v>
      </c>
      <c r="O115" s="1" t="s">
        <v>1002</v>
      </c>
    </row>
    <row r="116" s="1" customFormat="1" spans="1:15">
      <c r="A116" s="1" t="s">
        <v>15</v>
      </c>
      <c r="B116" s="1" t="s">
        <v>1003</v>
      </c>
      <c r="C116" s="1" t="s">
        <v>47</v>
      </c>
      <c r="F116" s="1" t="s">
        <v>995</v>
      </c>
      <c r="G116" s="1" t="e">
        <f>-ate</f>
        <v>#NAME?</v>
      </c>
      <c r="I116" s="1" t="s">
        <v>1004</v>
      </c>
      <c r="J116" s="1" t="s">
        <v>1005</v>
      </c>
      <c r="K116" s="1" t="s">
        <v>1006</v>
      </c>
      <c r="L116" s="1" t="s">
        <v>1007</v>
      </c>
      <c r="M116" s="1" t="s">
        <v>1008</v>
      </c>
      <c r="N116" s="1" t="s">
        <v>1009</v>
      </c>
      <c r="O116" s="1" t="s">
        <v>1010</v>
      </c>
    </row>
    <row r="117" s="1" customFormat="1" spans="1:15">
      <c r="A117" s="1" t="s">
        <v>15</v>
      </c>
      <c r="B117" s="1" t="s">
        <v>1011</v>
      </c>
      <c r="C117" s="1" t="s">
        <v>84</v>
      </c>
      <c r="F117" s="1" t="s">
        <v>995</v>
      </c>
      <c r="G117" s="1" t="e">
        <f>-ate</f>
        <v>#NAME?</v>
      </c>
      <c r="H117" s="1" t="e">
        <f>-ion</f>
        <v>#NAME?</v>
      </c>
      <c r="I117" s="1" t="s">
        <v>1012</v>
      </c>
      <c r="J117" s="1" t="s">
        <v>1013</v>
      </c>
      <c r="K117" s="1" t="s">
        <v>1014</v>
      </c>
      <c r="L117" s="1" t="s">
        <v>1015</v>
      </c>
      <c r="M117" s="1" t="s">
        <v>1016</v>
      </c>
      <c r="N117" s="1" t="s">
        <v>1017</v>
      </c>
      <c r="O117" s="1" t="s">
        <v>1018</v>
      </c>
    </row>
    <row r="118" s="1" customFormat="1" spans="1:15">
      <c r="A118" s="1" t="s">
        <v>15</v>
      </c>
      <c r="B118" s="1" t="s">
        <v>1019</v>
      </c>
      <c r="C118" s="1" t="s">
        <v>84</v>
      </c>
      <c r="F118" s="1" t="s">
        <v>995</v>
      </c>
      <c r="G118" s="1" t="e">
        <f>-us</f>
        <v>#NAME?</v>
      </c>
      <c r="I118" s="1" t="s">
        <v>1020</v>
      </c>
      <c r="J118" s="1" t="s">
        <v>1021</v>
      </c>
      <c r="K118" s="1" t="s">
        <v>1022</v>
      </c>
      <c r="L118" s="1" t="s">
        <v>1023</v>
      </c>
      <c r="M118" s="1" t="s">
        <v>1024</v>
      </c>
      <c r="N118" s="1" t="s">
        <v>1025</v>
      </c>
      <c r="O118" s="1" t="s">
        <v>1026</v>
      </c>
    </row>
    <row r="119" s="1" customFormat="1" spans="1:15">
      <c r="A119" s="1" t="s">
        <v>15</v>
      </c>
      <c r="B119" s="1" t="s">
        <v>1027</v>
      </c>
      <c r="C119" s="1" t="s">
        <v>17</v>
      </c>
      <c r="F119" s="1" t="s">
        <v>995</v>
      </c>
      <c r="G119" s="1" t="e">
        <f>-al</f>
        <v>#NAME?</v>
      </c>
      <c r="I119" s="1" t="s">
        <v>1028</v>
      </c>
      <c r="J119" s="1" t="s">
        <v>1029</v>
      </c>
      <c r="K119" s="1" t="s">
        <v>1030</v>
      </c>
      <c r="L119" s="1" t="s">
        <v>1031</v>
      </c>
      <c r="M119" s="1" t="s">
        <v>1032</v>
      </c>
      <c r="N119" s="1" t="s">
        <v>1033</v>
      </c>
      <c r="O119" s="1" t="s">
        <v>1034</v>
      </c>
    </row>
    <row r="120" s="1" customFormat="1" spans="1:15">
      <c r="A120" s="1" t="s">
        <v>15</v>
      </c>
      <c r="B120" s="1" t="s">
        <v>1035</v>
      </c>
      <c r="C120" s="1" t="s">
        <v>17</v>
      </c>
      <c r="F120" s="1" t="s">
        <v>995</v>
      </c>
      <c r="G120" s="1" t="e">
        <f>-ant</f>
        <v>#NAME?</v>
      </c>
      <c r="I120" s="1" t="s">
        <v>1036</v>
      </c>
      <c r="J120" s="1" t="s">
        <v>1037</v>
      </c>
      <c r="K120" s="1" t="s">
        <v>1038</v>
      </c>
      <c r="L120" s="1" t="s">
        <v>1039</v>
      </c>
      <c r="M120" s="1" t="s">
        <v>1040</v>
      </c>
      <c r="N120" s="1" t="s">
        <v>1041</v>
      </c>
      <c r="O120" s="1" t="s">
        <v>1042</v>
      </c>
    </row>
    <row r="121" s="1" customFormat="1" spans="1:15">
      <c r="A121" s="1" t="s">
        <v>15</v>
      </c>
      <c r="B121" s="1" t="s">
        <v>1043</v>
      </c>
      <c r="C121" s="1" t="s">
        <v>84</v>
      </c>
      <c r="F121" s="1" t="s">
        <v>929</v>
      </c>
      <c r="G121" s="1" t="e">
        <f>-ish</f>
        <v>#NAME?</v>
      </c>
      <c r="I121" s="1" t="s">
        <v>1044</v>
      </c>
      <c r="J121" s="1" t="s">
        <v>1045</v>
      </c>
      <c r="K121" s="1" t="s">
        <v>1046</v>
      </c>
      <c r="L121" s="1" t="s">
        <v>1047</v>
      </c>
      <c r="M121" s="1" t="s">
        <v>1048</v>
      </c>
      <c r="N121" s="1" t="s">
        <v>1049</v>
      </c>
      <c r="O121" s="1" t="s">
        <v>1050</v>
      </c>
    </row>
    <row r="122" s="1" customFormat="1" spans="1:15">
      <c r="A122" s="1" t="s">
        <v>15</v>
      </c>
      <c r="B122" s="1" t="s">
        <v>1051</v>
      </c>
      <c r="C122" s="1" t="s">
        <v>47</v>
      </c>
      <c r="D122" s="1" t="s">
        <v>1052</v>
      </c>
      <c r="F122" s="1" t="s">
        <v>437</v>
      </c>
      <c r="I122" s="1" t="s">
        <v>1053</v>
      </c>
      <c r="J122" s="1" t="s">
        <v>1054</v>
      </c>
      <c r="K122" s="1" t="s">
        <v>1055</v>
      </c>
      <c r="L122" s="1" t="s">
        <v>1056</v>
      </c>
      <c r="M122" s="1" t="s">
        <v>1057</v>
      </c>
      <c r="N122" s="1" t="s">
        <v>1058</v>
      </c>
      <c r="O122" s="1" t="s">
        <v>1059</v>
      </c>
    </row>
    <row r="123" s="1" customFormat="1" spans="1:15">
      <c r="A123" s="1" t="s">
        <v>15</v>
      </c>
      <c r="B123" s="1" t="s">
        <v>1060</v>
      </c>
      <c r="C123" s="1" t="s">
        <v>47</v>
      </c>
      <c r="D123" s="1" t="s">
        <v>1061</v>
      </c>
      <c r="F123" s="1" t="s">
        <v>437</v>
      </c>
      <c r="I123" s="1" t="s">
        <v>1062</v>
      </c>
      <c r="J123" s="1" t="s">
        <v>1063</v>
      </c>
      <c r="K123" s="1" t="s">
        <v>1064</v>
      </c>
      <c r="L123" s="1" t="s">
        <v>1065</v>
      </c>
      <c r="M123" s="1" t="s">
        <v>1066</v>
      </c>
      <c r="N123" s="1" t="s">
        <v>1067</v>
      </c>
      <c r="O123" s="1" t="s">
        <v>1068</v>
      </c>
    </row>
    <row r="124" s="1" customFormat="1" spans="1:15">
      <c r="A124" s="1" t="s">
        <v>15</v>
      </c>
      <c r="B124" s="1" t="s">
        <v>1069</v>
      </c>
      <c r="C124" s="1" t="s">
        <v>473</v>
      </c>
      <c r="D124" s="1" t="s">
        <v>788</v>
      </c>
      <c r="F124" s="1" t="s">
        <v>437</v>
      </c>
      <c r="I124" s="1" t="s">
        <v>1070</v>
      </c>
      <c r="J124" s="1" t="s">
        <v>1071</v>
      </c>
      <c r="K124" s="1" t="s">
        <v>1072</v>
      </c>
      <c r="L124" s="1" t="s">
        <v>1073</v>
      </c>
      <c r="M124" s="1" t="s">
        <v>1074</v>
      </c>
      <c r="N124" s="1" t="s">
        <v>1075</v>
      </c>
      <c r="O124" s="1" t="s">
        <v>1076</v>
      </c>
    </row>
    <row r="125" s="1" customFormat="1" spans="1:15">
      <c r="A125" s="1" t="s">
        <v>15</v>
      </c>
      <c r="B125" s="1" t="s">
        <v>1077</v>
      </c>
      <c r="C125" s="1" t="s">
        <v>473</v>
      </c>
      <c r="D125" s="1" t="s">
        <v>1078</v>
      </c>
      <c r="F125" s="1" t="s">
        <v>437</v>
      </c>
      <c r="I125" s="1" t="s">
        <v>1079</v>
      </c>
      <c r="J125" s="1" t="s">
        <v>1080</v>
      </c>
      <c r="K125" s="1" t="s">
        <v>1081</v>
      </c>
      <c r="L125" s="1" t="s">
        <v>1082</v>
      </c>
      <c r="M125" s="1" t="s">
        <v>1083</v>
      </c>
      <c r="N125" s="1" t="s">
        <v>1084</v>
      </c>
      <c r="O125" s="1" t="s">
        <v>1085</v>
      </c>
    </row>
    <row r="126" s="1" customFormat="1" spans="1:15">
      <c r="A126" s="1" t="s">
        <v>15</v>
      </c>
      <c r="B126" s="1" t="s">
        <v>1086</v>
      </c>
      <c r="C126" s="1" t="s">
        <v>84</v>
      </c>
      <c r="D126" s="1" t="s">
        <v>1087</v>
      </c>
      <c r="F126" s="1" t="s">
        <v>437</v>
      </c>
      <c r="I126" s="1" t="s">
        <v>1088</v>
      </c>
      <c r="J126" s="1" t="s">
        <v>1089</v>
      </c>
      <c r="K126" s="1" t="s">
        <v>1090</v>
      </c>
      <c r="L126" s="1" t="s">
        <v>1091</v>
      </c>
      <c r="M126" s="1" t="s">
        <v>1092</v>
      </c>
      <c r="N126" s="1" t="s">
        <v>1093</v>
      </c>
      <c r="O126" s="1" t="s">
        <v>1094</v>
      </c>
    </row>
    <row r="127" s="1" customFormat="1" spans="1:15">
      <c r="A127" s="1" t="s">
        <v>15</v>
      </c>
      <c r="B127" s="1" t="s">
        <v>1095</v>
      </c>
      <c r="C127" s="1" t="s">
        <v>84</v>
      </c>
      <c r="F127" s="1" t="s">
        <v>437</v>
      </c>
      <c r="G127" s="1" t="e">
        <f>-acle</f>
        <v>#NAME?</v>
      </c>
      <c r="I127" s="1" t="s">
        <v>1096</v>
      </c>
      <c r="J127" s="1" t="s">
        <v>1097</v>
      </c>
      <c r="K127" s="1" t="s">
        <v>1098</v>
      </c>
      <c r="L127" s="1" t="s">
        <v>1099</v>
      </c>
      <c r="M127" s="1" t="s">
        <v>1100</v>
      </c>
      <c r="N127" s="1" t="s">
        <v>1101</v>
      </c>
      <c r="O127" s="1" t="s">
        <v>1102</v>
      </c>
    </row>
    <row r="128" s="1" customFormat="1" spans="1:15">
      <c r="A128" s="1" t="s">
        <v>15</v>
      </c>
      <c r="B128" s="1" t="s">
        <v>1103</v>
      </c>
      <c r="C128" s="1" t="s">
        <v>84</v>
      </c>
      <c r="F128" s="1" t="s">
        <v>1104</v>
      </c>
      <c r="G128" s="1" t="e">
        <f>-_xleta.or</f>
        <v>#VALUE!</v>
      </c>
      <c r="I128" s="1" t="s">
        <v>1105</v>
      </c>
      <c r="J128" s="1" t="s">
        <v>1106</v>
      </c>
      <c r="K128" s="1" t="s">
        <v>1107</v>
      </c>
      <c r="L128" s="1" t="s">
        <v>1108</v>
      </c>
      <c r="M128" s="1" t="s">
        <v>1109</v>
      </c>
      <c r="N128" s="1" t="s">
        <v>1110</v>
      </c>
      <c r="O128" s="1" t="s">
        <v>1111</v>
      </c>
    </row>
    <row r="129" s="1" customFormat="1" spans="1:15">
      <c r="A129" s="1" t="s">
        <v>15</v>
      </c>
      <c r="B129" s="1" t="s">
        <v>1112</v>
      </c>
      <c r="C129" s="1" t="s">
        <v>84</v>
      </c>
      <c r="D129" s="1" t="s">
        <v>1113</v>
      </c>
      <c r="F129" s="1" t="s">
        <v>437</v>
      </c>
      <c r="G129" s="1" t="e">
        <f>-ive</f>
        <v>#NAME?</v>
      </c>
      <c r="I129" s="1" t="s">
        <v>1114</v>
      </c>
      <c r="J129" s="1" t="s">
        <v>1115</v>
      </c>
      <c r="K129" s="1" t="s">
        <v>1116</v>
      </c>
      <c r="L129" s="1" t="s">
        <v>1117</v>
      </c>
      <c r="M129" s="1" t="s">
        <v>1118</v>
      </c>
      <c r="N129" s="1" t="s">
        <v>1119</v>
      </c>
      <c r="O129" s="1" t="s">
        <v>1120</v>
      </c>
    </row>
    <row r="130" s="1" customFormat="1" spans="1:15">
      <c r="A130" s="1" t="s">
        <v>15</v>
      </c>
      <c r="B130" s="1" t="s">
        <v>1121</v>
      </c>
      <c r="C130" s="1" t="s">
        <v>84</v>
      </c>
      <c r="D130" s="1" t="s">
        <v>1122</v>
      </c>
      <c r="F130" s="1" t="s">
        <v>437</v>
      </c>
      <c r="I130" s="1" t="s">
        <v>1123</v>
      </c>
      <c r="J130" s="1" t="s">
        <v>1124</v>
      </c>
      <c r="K130" s="1" t="s">
        <v>1125</v>
      </c>
      <c r="L130" s="1" t="s">
        <v>1126</v>
      </c>
      <c r="M130" s="1" t="s">
        <v>1127</v>
      </c>
      <c r="N130" s="1" t="s">
        <v>1128</v>
      </c>
      <c r="O130" s="1" t="s">
        <v>1129</v>
      </c>
    </row>
    <row r="131" s="1" customFormat="1" spans="1:15">
      <c r="A131" s="1" t="s">
        <v>15</v>
      </c>
      <c r="B131" s="1" t="s">
        <v>1130</v>
      </c>
      <c r="C131" s="1" t="s">
        <v>17</v>
      </c>
      <c r="D131" s="1" t="s">
        <v>1131</v>
      </c>
      <c r="F131" s="1" t="s">
        <v>1132</v>
      </c>
      <c r="G131" s="1" t="e">
        <f>-uous</f>
        <v>#NAME?</v>
      </c>
      <c r="I131" s="1" t="s">
        <v>1133</v>
      </c>
      <c r="J131" s="1" t="s">
        <v>1134</v>
      </c>
      <c r="K131" s="1" t="s">
        <v>1135</v>
      </c>
      <c r="L131" s="1" t="s">
        <v>1136</v>
      </c>
      <c r="M131" s="1" t="s">
        <v>1137</v>
      </c>
      <c r="N131" s="1" t="s">
        <v>1138</v>
      </c>
      <c r="O131" s="1" t="s">
        <v>1139</v>
      </c>
    </row>
    <row r="132" s="1" customFormat="1" spans="1:15">
      <c r="A132" s="1" t="s">
        <v>15</v>
      </c>
      <c r="B132" s="1" t="s">
        <v>1140</v>
      </c>
      <c r="C132" s="1" t="s">
        <v>84</v>
      </c>
      <c r="F132" s="1" t="s">
        <v>1141</v>
      </c>
      <c r="G132" s="1" t="s">
        <v>259</v>
      </c>
      <c r="H132" s="1" t="e">
        <f>-men</f>
        <v>#NAME?</v>
      </c>
      <c r="I132" s="1" t="s">
        <v>1142</v>
      </c>
      <c r="J132" s="1" t="s">
        <v>1143</v>
      </c>
      <c r="K132" s="1" t="s">
        <v>1144</v>
      </c>
      <c r="L132" s="1" t="s">
        <v>1145</v>
      </c>
      <c r="M132" s="1" t="s">
        <v>1146</v>
      </c>
      <c r="N132" s="1" t="s">
        <v>1147</v>
      </c>
      <c r="O132" s="1" t="s">
        <v>1148</v>
      </c>
    </row>
    <row r="133" s="1" customFormat="1" spans="1:15">
      <c r="A133" s="1" t="s">
        <v>15</v>
      </c>
      <c r="B133" s="1" t="s">
        <v>1149</v>
      </c>
      <c r="C133" s="1" t="s">
        <v>17</v>
      </c>
      <c r="D133" s="1" t="s">
        <v>1078</v>
      </c>
      <c r="F133" s="1" t="s">
        <v>1132</v>
      </c>
      <c r="G133" s="1" t="e">
        <f>-ious</f>
        <v>#NAME?</v>
      </c>
      <c r="I133" s="1" t="s">
        <v>1150</v>
      </c>
      <c r="J133" s="1" t="s">
        <v>1151</v>
      </c>
      <c r="K133" s="1" t="s">
        <v>1152</v>
      </c>
      <c r="L133" s="1" t="s">
        <v>1153</v>
      </c>
      <c r="M133" s="1" t="s">
        <v>1154</v>
      </c>
      <c r="N133" s="1" t="s">
        <v>1155</v>
      </c>
      <c r="O133" s="1" t="s">
        <v>1156</v>
      </c>
    </row>
    <row r="134" s="1" customFormat="1" spans="1:15">
      <c r="A134" s="1" t="s">
        <v>15</v>
      </c>
      <c r="B134" s="1" t="s">
        <v>1157</v>
      </c>
      <c r="C134" s="1" t="s">
        <v>84</v>
      </c>
      <c r="F134" s="1" t="s">
        <v>1158</v>
      </c>
      <c r="G134" s="1" t="s">
        <v>1159</v>
      </c>
      <c r="I134" s="1" t="s">
        <v>1160</v>
      </c>
      <c r="J134" s="1" t="s">
        <v>1161</v>
      </c>
      <c r="K134" s="1" t="s">
        <v>1162</v>
      </c>
      <c r="L134" s="1" t="s">
        <v>1163</v>
      </c>
      <c r="M134" s="1" t="s">
        <v>1164</v>
      </c>
      <c r="N134" s="1" t="s">
        <v>1165</v>
      </c>
      <c r="O134" s="1" t="s">
        <v>1166</v>
      </c>
    </row>
    <row r="135" s="1" customFormat="1" spans="1:15">
      <c r="A135" s="1" t="s">
        <v>15</v>
      </c>
      <c r="B135" s="1" t="s">
        <v>1167</v>
      </c>
      <c r="C135" s="1" t="s">
        <v>1168</v>
      </c>
      <c r="F135" s="1" t="s">
        <v>1158</v>
      </c>
      <c r="G135" s="1" t="s">
        <v>1159</v>
      </c>
      <c r="H135" s="1" t="s">
        <v>1169</v>
      </c>
      <c r="I135" s="1" t="s">
        <v>1170</v>
      </c>
      <c r="J135" s="1" t="s">
        <v>1171</v>
      </c>
      <c r="K135" s="1" t="s">
        <v>1172</v>
      </c>
      <c r="L135" s="1" t="s">
        <v>1173</v>
      </c>
      <c r="M135" s="1" t="s">
        <v>1174</v>
      </c>
      <c r="N135" s="1" t="s">
        <v>1175</v>
      </c>
      <c r="O135" s="1" t="s">
        <v>1176</v>
      </c>
    </row>
    <row r="136" s="1" customFormat="1" spans="1:15">
      <c r="A136" s="1" t="s">
        <v>15</v>
      </c>
      <c r="B136" s="1" t="s">
        <v>1177</v>
      </c>
      <c r="C136" s="1" t="s">
        <v>84</v>
      </c>
      <c r="F136" s="1" t="s">
        <v>1158</v>
      </c>
      <c r="G136" s="1" t="s">
        <v>1178</v>
      </c>
      <c r="I136" s="1" t="s">
        <v>1179</v>
      </c>
      <c r="J136" s="1" t="s">
        <v>1180</v>
      </c>
      <c r="K136" s="1" t="s">
        <v>1181</v>
      </c>
      <c r="L136" s="1" t="s">
        <v>1182</v>
      </c>
      <c r="M136" s="1" t="s">
        <v>1183</v>
      </c>
      <c r="N136" s="1" t="s">
        <v>1184</v>
      </c>
      <c r="O136" s="1" t="s">
        <v>1185</v>
      </c>
    </row>
    <row r="137" s="1" customFormat="1" spans="1:15">
      <c r="A137" s="1" t="s">
        <v>15</v>
      </c>
      <c r="B137" s="1" t="s">
        <v>1186</v>
      </c>
      <c r="C137" s="1" t="s">
        <v>352</v>
      </c>
      <c r="F137" s="1" t="s">
        <v>1187</v>
      </c>
      <c r="G137" s="1" t="s">
        <v>1188</v>
      </c>
      <c r="I137" s="1" t="s">
        <v>1189</v>
      </c>
      <c r="J137" s="1" t="s">
        <v>1190</v>
      </c>
      <c r="K137" s="1" t="s">
        <v>1191</v>
      </c>
      <c r="L137" s="1" t="s">
        <v>1192</v>
      </c>
      <c r="M137" s="1" t="s">
        <v>1193</v>
      </c>
      <c r="N137" s="1" t="s">
        <v>1194</v>
      </c>
      <c r="O137" s="1" t="s">
        <v>1195</v>
      </c>
    </row>
    <row r="138" s="1" customFormat="1" spans="1:15">
      <c r="A138" s="1" t="s">
        <v>15</v>
      </c>
      <c r="B138" s="1" t="s">
        <v>1196</v>
      </c>
      <c r="C138" s="1" t="s">
        <v>84</v>
      </c>
      <c r="F138" s="1" t="s">
        <v>1187</v>
      </c>
      <c r="G138" s="1" t="s">
        <v>1197</v>
      </c>
      <c r="I138" s="1" t="s">
        <v>1198</v>
      </c>
      <c r="J138" s="1" t="s">
        <v>1199</v>
      </c>
      <c r="K138" s="1" t="s">
        <v>1200</v>
      </c>
      <c r="L138" s="1" t="s">
        <v>1201</v>
      </c>
      <c r="M138" s="1" t="s">
        <v>1202</v>
      </c>
      <c r="N138" s="1" t="s">
        <v>1203</v>
      </c>
      <c r="O138" s="1" t="s">
        <v>1204</v>
      </c>
    </row>
    <row r="139" s="1" customFormat="1" spans="1:15">
      <c r="A139" s="1" t="s">
        <v>15</v>
      </c>
      <c r="B139" s="1" t="s">
        <v>1205</v>
      </c>
      <c r="C139" s="1" t="s">
        <v>84</v>
      </c>
      <c r="F139" s="1" t="s">
        <v>1206</v>
      </c>
      <c r="G139" s="1" t="s">
        <v>1207</v>
      </c>
      <c r="I139" s="1" t="s">
        <v>1208</v>
      </c>
      <c r="J139" s="1" t="s">
        <v>1209</v>
      </c>
      <c r="K139" s="1" t="s">
        <v>1210</v>
      </c>
      <c r="L139" s="1" t="s">
        <v>1211</v>
      </c>
      <c r="M139" s="1" t="s">
        <v>1212</v>
      </c>
      <c r="N139" s="1" t="s">
        <v>1213</v>
      </c>
      <c r="O139" s="1" t="s">
        <v>1214</v>
      </c>
    </row>
    <row r="140" s="1" customFormat="1" spans="1:15">
      <c r="A140" s="1" t="s">
        <v>15</v>
      </c>
      <c r="B140" s="1" t="s">
        <v>1215</v>
      </c>
      <c r="C140" s="1" t="s">
        <v>1216</v>
      </c>
      <c r="F140" s="1" t="s">
        <v>1217</v>
      </c>
      <c r="G140" s="1" t="s">
        <v>1218</v>
      </c>
      <c r="H140" s="1" t="s">
        <v>1219</v>
      </c>
      <c r="I140" s="1" t="s">
        <v>1220</v>
      </c>
      <c r="J140" s="1" t="s">
        <v>1221</v>
      </c>
      <c r="K140" s="1" t="s">
        <v>1222</v>
      </c>
      <c r="L140" s="1" t="s">
        <v>1223</v>
      </c>
      <c r="M140" s="1" t="s">
        <v>1224</v>
      </c>
      <c r="N140" s="1" t="s">
        <v>1225</v>
      </c>
      <c r="O140" s="1" t="s">
        <v>1226</v>
      </c>
    </row>
    <row r="141" s="1" customFormat="1" spans="1:15">
      <c r="A141" s="1" t="s">
        <v>15</v>
      </c>
      <c r="B141" s="1" t="s">
        <v>1227</v>
      </c>
      <c r="C141" s="1" t="s">
        <v>84</v>
      </c>
      <c r="D141" s="1" t="s">
        <v>1228</v>
      </c>
      <c r="F141" s="1" t="s">
        <v>1158</v>
      </c>
      <c r="G141" s="1" t="s">
        <v>1159</v>
      </c>
      <c r="H141" s="1" t="s">
        <v>1229</v>
      </c>
      <c r="I141" s="1" t="s">
        <v>1230</v>
      </c>
      <c r="J141" s="1" t="s">
        <v>1231</v>
      </c>
      <c r="K141" s="1" t="s">
        <v>1232</v>
      </c>
      <c r="L141" s="1" t="s">
        <v>1233</v>
      </c>
      <c r="M141" s="1" t="s">
        <v>1234</v>
      </c>
      <c r="N141" s="1" t="s">
        <v>1235</v>
      </c>
      <c r="O141" s="1" t="s">
        <v>1236</v>
      </c>
    </row>
    <row r="142" s="1" customFormat="1" spans="1:15">
      <c r="A142" s="1" t="s">
        <v>15</v>
      </c>
      <c r="B142" s="1" t="s">
        <v>1237</v>
      </c>
      <c r="C142" s="1" t="s">
        <v>84</v>
      </c>
      <c r="F142" s="1" t="s">
        <v>1206</v>
      </c>
      <c r="G142" s="1" t="s">
        <v>1238</v>
      </c>
      <c r="I142" s="1" t="s">
        <v>1239</v>
      </c>
      <c r="J142" s="1" t="s">
        <v>1240</v>
      </c>
      <c r="K142" s="1" t="s">
        <v>1241</v>
      </c>
      <c r="L142" s="1" t="s">
        <v>1242</v>
      </c>
      <c r="M142" s="1" t="s">
        <v>1243</v>
      </c>
      <c r="N142" s="1" t="s">
        <v>1244</v>
      </c>
      <c r="O142" s="1" t="s">
        <v>1245</v>
      </c>
    </row>
    <row r="143" s="1" customFormat="1" spans="1:15">
      <c r="A143" s="1" t="s">
        <v>15</v>
      </c>
      <c r="B143" s="1" t="s">
        <v>1246</v>
      </c>
      <c r="C143" s="1" t="s">
        <v>84</v>
      </c>
      <c r="F143" s="1" t="s">
        <v>1187</v>
      </c>
      <c r="G143" s="1" t="s">
        <v>1247</v>
      </c>
      <c r="I143" s="1" t="s">
        <v>1248</v>
      </c>
      <c r="J143" s="1" t="s">
        <v>1249</v>
      </c>
      <c r="K143" s="1" t="s">
        <v>1250</v>
      </c>
      <c r="L143" s="1" t="s">
        <v>1251</v>
      </c>
      <c r="M143" s="1" t="s">
        <v>1252</v>
      </c>
      <c r="N143" s="1" t="s">
        <v>1253</v>
      </c>
      <c r="O143" s="1" t="s">
        <v>1254</v>
      </c>
    </row>
    <row r="144" s="1" customFormat="1" spans="1:15">
      <c r="A144" s="1" t="s">
        <v>15</v>
      </c>
      <c r="B144" s="1" t="s">
        <v>1255</v>
      </c>
      <c r="C144" s="1" t="s">
        <v>75</v>
      </c>
      <c r="F144" s="1" t="s">
        <v>1256</v>
      </c>
      <c r="G144" s="1" t="e">
        <f>-tion</f>
        <v>#NAME?</v>
      </c>
      <c r="I144" s="1" t="s">
        <v>1257</v>
      </c>
      <c r="J144" s="1" t="s">
        <v>1258</v>
      </c>
      <c r="K144" s="1" t="s">
        <v>1259</v>
      </c>
      <c r="L144" s="1" t="s">
        <v>1260</v>
      </c>
      <c r="M144" s="1" t="s">
        <v>1261</v>
      </c>
      <c r="N144" s="1" t="s">
        <v>1262</v>
      </c>
      <c r="O144" s="1" t="s">
        <v>1263</v>
      </c>
    </row>
    <row r="145" s="1" customFormat="1" spans="1:15">
      <c r="A145" s="1" t="s">
        <v>15</v>
      </c>
      <c r="B145" s="1" t="s">
        <v>1264</v>
      </c>
      <c r="C145" s="1" t="s">
        <v>75</v>
      </c>
      <c r="D145" s="1" t="s">
        <v>788</v>
      </c>
      <c r="F145" s="1" t="s">
        <v>1265</v>
      </c>
      <c r="I145" s="1" t="s">
        <v>1266</v>
      </c>
      <c r="J145" s="1" t="s">
        <v>1267</v>
      </c>
      <c r="K145" s="1" t="s">
        <v>1268</v>
      </c>
      <c r="L145" s="1" t="s">
        <v>1269</v>
      </c>
      <c r="M145" s="1" t="s">
        <v>1270</v>
      </c>
      <c r="N145" s="1" t="s">
        <v>1271</v>
      </c>
      <c r="O145" s="1" t="s">
        <v>1272</v>
      </c>
    </row>
    <row r="146" s="1" customFormat="1" spans="1:15">
      <c r="A146" s="1" t="s">
        <v>15</v>
      </c>
      <c r="B146" s="1" t="s">
        <v>1273</v>
      </c>
      <c r="C146" s="1" t="s">
        <v>47</v>
      </c>
      <c r="D146" s="1" t="s">
        <v>1274</v>
      </c>
      <c r="F146" s="1" t="s">
        <v>1275</v>
      </c>
      <c r="I146" s="1" t="s">
        <v>1276</v>
      </c>
      <c r="J146" s="1" t="s">
        <v>1277</v>
      </c>
      <c r="K146" s="1" t="s">
        <v>1278</v>
      </c>
      <c r="L146" s="1" t="s">
        <v>1279</v>
      </c>
      <c r="M146" s="1" t="s">
        <v>1280</v>
      </c>
      <c r="N146" s="1" t="s">
        <v>1281</v>
      </c>
      <c r="O146" s="1" t="s">
        <v>1282</v>
      </c>
    </row>
    <row r="147" s="1" customFormat="1" spans="1:15">
      <c r="A147" s="1" t="s">
        <v>15</v>
      </c>
      <c r="B147" s="1" t="s">
        <v>1283</v>
      </c>
      <c r="C147" s="1" t="s">
        <v>47</v>
      </c>
      <c r="D147" s="1" t="s">
        <v>788</v>
      </c>
      <c r="F147" s="1" t="s">
        <v>1275</v>
      </c>
      <c r="I147" s="1" t="s">
        <v>1284</v>
      </c>
      <c r="J147" s="1" t="s">
        <v>1285</v>
      </c>
      <c r="K147" s="1" t="s">
        <v>1286</v>
      </c>
      <c r="L147" s="1" t="s">
        <v>1287</v>
      </c>
      <c r="M147" s="1" t="s">
        <v>1288</v>
      </c>
      <c r="N147" s="1" t="s">
        <v>1289</v>
      </c>
      <c r="O147" s="1" t="s">
        <v>1290</v>
      </c>
    </row>
    <row r="148" s="1" customFormat="1" spans="1:15">
      <c r="A148" s="1" t="s">
        <v>15</v>
      </c>
      <c r="B148" s="1" t="s">
        <v>1291</v>
      </c>
      <c r="C148" s="1" t="s">
        <v>47</v>
      </c>
      <c r="D148" s="1" t="s">
        <v>1052</v>
      </c>
      <c r="F148" s="1" t="s">
        <v>1275</v>
      </c>
      <c r="I148" s="1" t="s">
        <v>1292</v>
      </c>
      <c r="J148" s="1" t="s">
        <v>1293</v>
      </c>
      <c r="K148" s="1" t="s">
        <v>1294</v>
      </c>
      <c r="L148" s="1" t="s">
        <v>1295</v>
      </c>
      <c r="M148" s="1" t="s">
        <v>1296</v>
      </c>
      <c r="N148" s="1" t="s">
        <v>1297</v>
      </c>
      <c r="O148" s="1" t="s">
        <v>1298</v>
      </c>
    </row>
    <row r="149" s="1" customFormat="1" spans="1:15">
      <c r="A149" s="1" t="s">
        <v>15</v>
      </c>
      <c r="B149" s="1" t="s">
        <v>1299</v>
      </c>
      <c r="C149" s="1" t="s">
        <v>47</v>
      </c>
      <c r="D149" s="1" t="s">
        <v>1131</v>
      </c>
      <c r="F149" s="1" t="s">
        <v>1300</v>
      </c>
      <c r="I149" s="1" t="s">
        <v>1301</v>
      </c>
      <c r="J149" s="1" t="s">
        <v>1302</v>
      </c>
      <c r="K149" s="1" t="s">
        <v>1303</v>
      </c>
      <c r="L149" s="1" t="s">
        <v>1304</v>
      </c>
      <c r="M149" s="1" t="s">
        <v>1305</v>
      </c>
      <c r="N149" s="1" t="s">
        <v>1306</v>
      </c>
      <c r="O149" s="1" t="s">
        <v>1307</v>
      </c>
    </row>
    <row r="150" s="1" customFormat="1" spans="1:15">
      <c r="A150" s="1" t="s">
        <v>15</v>
      </c>
      <c r="B150" s="1" t="s">
        <v>1308</v>
      </c>
      <c r="C150" s="1" t="s">
        <v>75</v>
      </c>
      <c r="F150" s="1" t="s">
        <v>1300</v>
      </c>
      <c r="G150" s="1" t="e">
        <f>-y</f>
        <v>#NAME?</v>
      </c>
      <c r="I150" s="1" t="s">
        <v>1309</v>
      </c>
      <c r="J150" s="1" t="s">
        <v>1310</v>
      </c>
      <c r="K150" s="1" t="s">
        <v>1311</v>
      </c>
      <c r="L150" s="1" t="s">
        <v>1312</v>
      </c>
      <c r="M150" s="1" t="s">
        <v>1313</v>
      </c>
      <c r="N150" s="1" t="s">
        <v>1314</v>
      </c>
      <c r="O150" s="1" t="s">
        <v>1315</v>
      </c>
    </row>
    <row r="151" s="1" customFormat="1" spans="1:15">
      <c r="A151" s="1" t="s">
        <v>15</v>
      </c>
      <c r="B151" s="1" t="s">
        <v>1316</v>
      </c>
      <c r="C151" s="1" t="s">
        <v>17</v>
      </c>
      <c r="D151" s="1" t="s">
        <v>1061</v>
      </c>
      <c r="F151" s="1" t="s">
        <v>1317</v>
      </c>
      <c r="G151" s="1" t="e">
        <f>-ite</f>
        <v>#NAME?</v>
      </c>
      <c r="I151" s="1" t="s">
        <v>1318</v>
      </c>
      <c r="J151" s="1" t="s">
        <v>1319</v>
      </c>
      <c r="K151" s="1" t="s">
        <v>1320</v>
      </c>
      <c r="L151" s="1" t="s">
        <v>1321</v>
      </c>
      <c r="M151" s="1" t="s">
        <v>1322</v>
      </c>
      <c r="N151" s="1" t="s">
        <v>1323</v>
      </c>
      <c r="O151" s="1" t="s">
        <v>1324</v>
      </c>
    </row>
    <row r="152" s="1" customFormat="1" spans="1:15">
      <c r="A152" s="1" t="s">
        <v>15</v>
      </c>
      <c r="B152" s="1" t="s">
        <v>1325</v>
      </c>
      <c r="C152" s="1" t="s">
        <v>17</v>
      </c>
      <c r="D152" s="1" t="s">
        <v>1052</v>
      </c>
      <c r="F152" s="1" t="s">
        <v>1317</v>
      </c>
      <c r="G152" s="1" t="e">
        <f>-it</f>
        <v>#NAME?</v>
      </c>
      <c r="H152" s="1" t="e">
        <f>-ive</f>
        <v>#NAME?</v>
      </c>
      <c r="I152" s="1" t="s">
        <v>1326</v>
      </c>
      <c r="J152" s="1" t="s">
        <v>1327</v>
      </c>
      <c r="K152" s="1" t="s">
        <v>1328</v>
      </c>
      <c r="L152" s="1" t="s">
        <v>1329</v>
      </c>
      <c r="M152" s="1" t="s">
        <v>1330</v>
      </c>
      <c r="N152" s="1" t="s">
        <v>1331</v>
      </c>
      <c r="O152" s="1" t="s">
        <v>1332</v>
      </c>
    </row>
    <row r="153" s="1" customFormat="1" spans="1:15">
      <c r="A153" s="1" t="s">
        <v>15</v>
      </c>
      <c r="B153" s="1" t="s">
        <v>1333</v>
      </c>
      <c r="C153" s="1" t="s">
        <v>84</v>
      </c>
      <c r="D153" s="1" t="s">
        <v>126</v>
      </c>
      <c r="E153" s="1" t="s">
        <v>788</v>
      </c>
      <c r="F153" s="1" t="s">
        <v>1317</v>
      </c>
      <c r="G153" s="1" t="e">
        <f>-ite</f>
        <v>#NAME?</v>
      </c>
      <c r="I153" s="1" t="s">
        <v>1334</v>
      </c>
      <c r="J153" s="1" t="s">
        <v>1335</v>
      </c>
      <c r="K153" s="1" t="s">
        <v>1336</v>
      </c>
      <c r="L153" s="1" t="s">
        <v>1337</v>
      </c>
      <c r="M153" s="1" t="s">
        <v>1338</v>
      </c>
      <c r="N153" s="1" t="s">
        <v>1339</v>
      </c>
      <c r="O153" s="1" t="s">
        <v>1340</v>
      </c>
    </row>
    <row r="154" s="1" customFormat="1" spans="1:15">
      <c r="A154" s="1" t="s">
        <v>15</v>
      </c>
      <c r="B154" s="1" t="s">
        <v>1341</v>
      </c>
      <c r="C154" s="1" t="s">
        <v>28</v>
      </c>
      <c r="F154" s="1" t="s">
        <v>1341</v>
      </c>
      <c r="I154" s="1" t="s">
        <v>1342</v>
      </c>
      <c r="J154" s="1" t="s">
        <v>1343</v>
      </c>
      <c r="K154" s="1" t="s">
        <v>1344</v>
      </c>
      <c r="L154" s="1" t="s">
        <v>1345</v>
      </c>
      <c r="M154" s="1" t="s">
        <v>1346</v>
      </c>
      <c r="N154" s="1" t="s">
        <v>1347</v>
      </c>
      <c r="O154" s="1" t="s">
        <v>1348</v>
      </c>
    </row>
    <row r="155" s="1" customFormat="1" spans="1:15">
      <c r="A155" s="1" t="s">
        <v>15</v>
      </c>
      <c r="B155" s="1" t="s">
        <v>1349</v>
      </c>
      <c r="C155" s="1" t="s">
        <v>327</v>
      </c>
      <c r="F155" s="1" t="s">
        <v>1341</v>
      </c>
      <c r="G155" s="1" t="e">
        <f>-ly</f>
        <v>#NAME?</v>
      </c>
      <c r="I155" s="1" t="s">
        <v>1350</v>
      </c>
      <c r="J155" s="1" t="s">
        <v>1351</v>
      </c>
      <c r="K155" s="1" t="s">
        <v>1352</v>
      </c>
      <c r="L155" s="1" t="s">
        <v>1353</v>
      </c>
      <c r="M155" s="1" t="s">
        <v>1354</v>
      </c>
      <c r="N155" s="1" t="s">
        <v>1355</v>
      </c>
      <c r="O155" s="1" t="s">
        <v>1356</v>
      </c>
    </row>
    <row r="156" s="1" customFormat="1" spans="1:15">
      <c r="A156" s="1" t="s">
        <v>15</v>
      </c>
      <c r="B156" s="1" t="s">
        <v>1357</v>
      </c>
      <c r="C156" s="1" t="s">
        <v>84</v>
      </c>
      <c r="F156" s="1" t="s">
        <v>1341</v>
      </c>
      <c r="G156" s="1" t="e">
        <f>-ness</f>
        <v>#NAME?</v>
      </c>
      <c r="I156" s="1" t="s">
        <v>1358</v>
      </c>
      <c r="J156" s="1" t="s">
        <v>1359</v>
      </c>
      <c r="K156" s="1" t="s">
        <v>1360</v>
      </c>
      <c r="L156" s="1" t="s">
        <v>1361</v>
      </c>
      <c r="M156" s="1" t="s">
        <v>1362</v>
      </c>
      <c r="N156" s="1" t="s">
        <v>1363</v>
      </c>
      <c r="O156" s="1" t="s">
        <v>1364</v>
      </c>
    </row>
    <row r="157" s="1" customFormat="1" spans="1:15">
      <c r="A157" s="1" t="s">
        <v>15</v>
      </c>
      <c r="B157" s="1" t="s">
        <v>1365</v>
      </c>
      <c r="C157" s="1" t="s">
        <v>473</v>
      </c>
      <c r="D157" s="1" t="s">
        <v>48</v>
      </c>
      <c r="F157" s="1" t="s">
        <v>1341</v>
      </c>
      <c r="I157" s="1" t="s">
        <v>1366</v>
      </c>
      <c r="J157" s="1" t="s">
        <v>1367</v>
      </c>
      <c r="K157" s="1" t="s">
        <v>1368</v>
      </c>
      <c r="L157" s="1" t="s">
        <v>1369</v>
      </c>
      <c r="M157" s="1" t="s">
        <v>1370</v>
      </c>
      <c r="N157" s="1" t="s">
        <v>1371</v>
      </c>
      <c r="O157" s="1" t="s">
        <v>1372</v>
      </c>
    </row>
    <row r="158" s="1" customFormat="1" spans="1:15">
      <c r="A158" s="1" t="s">
        <v>15</v>
      </c>
      <c r="B158" s="1" t="s">
        <v>1373</v>
      </c>
      <c r="C158" s="1" t="s">
        <v>17</v>
      </c>
      <c r="D158" s="1" t="s">
        <v>48</v>
      </c>
      <c r="F158" s="1" t="s">
        <v>1341</v>
      </c>
      <c r="G158" s="1" t="e">
        <f>-ing</f>
        <v>#NAME?</v>
      </c>
      <c r="I158" s="1" t="s">
        <v>1374</v>
      </c>
      <c r="J158" s="1" t="s">
        <v>1375</v>
      </c>
      <c r="K158" s="1" t="s">
        <v>1376</v>
      </c>
      <c r="L158" s="1" t="s">
        <v>1377</v>
      </c>
      <c r="M158" s="1" t="s">
        <v>1378</v>
      </c>
      <c r="N158" s="1" t="s">
        <v>1379</v>
      </c>
      <c r="O158" s="1" t="s">
        <v>1380</v>
      </c>
    </row>
    <row r="159" s="1" customFormat="1" spans="1:15">
      <c r="A159" s="1" t="s">
        <v>15</v>
      </c>
      <c r="B159" s="1" t="s">
        <v>1381</v>
      </c>
      <c r="C159" s="1" t="s">
        <v>17</v>
      </c>
      <c r="D159" s="1" t="s">
        <v>1382</v>
      </c>
      <c r="F159" s="1" t="s">
        <v>1383</v>
      </c>
      <c r="I159" s="1" t="s">
        <v>1384</v>
      </c>
      <c r="J159" s="1" t="s">
        <v>1385</v>
      </c>
      <c r="K159" s="1" t="s">
        <v>1386</v>
      </c>
      <c r="L159" s="1" t="s">
        <v>1387</v>
      </c>
      <c r="M159" s="1" t="s">
        <v>1388</v>
      </c>
      <c r="N159" s="1" t="s">
        <v>1389</v>
      </c>
      <c r="O159" s="1" t="s">
        <v>1390</v>
      </c>
    </row>
    <row r="160" s="1" customFormat="1" spans="1:15">
      <c r="A160" s="1" t="s">
        <v>15</v>
      </c>
      <c r="B160" s="1" t="s">
        <v>1391</v>
      </c>
      <c r="C160" s="1" t="s">
        <v>84</v>
      </c>
      <c r="D160" s="1" t="s">
        <v>1382</v>
      </c>
      <c r="F160" s="1" t="s">
        <v>1383</v>
      </c>
      <c r="G160" s="1" t="e">
        <f>-ity</f>
        <v>#NAME?</v>
      </c>
      <c r="I160" s="1" t="s">
        <v>1392</v>
      </c>
      <c r="J160" s="1" t="s">
        <v>1393</v>
      </c>
      <c r="K160" s="1" t="s">
        <v>1394</v>
      </c>
      <c r="L160" s="1" t="s">
        <v>1395</v>
      </c>
      <c r="M160" s="1" t="s">
        <v>1396</v>
      </c>
      <c r="N160" s="1" t="s">
        <v>1397</v>
      </c>
      <c r="O160" s="1" t="s">
        <v>1398</v>
      </c>
    </row>
    <row r="161" s="1" customFormat="1" spans="1:15">
      <c r="A161" s="1" t="s">
        <v>15</v>
      </c>
      <c r="B161" s="1" t="s">
        <v>1399</v>
      </c>
      <c r="C161" s="1" t="s">
        <v>47</v>
      </c>
      <c r="D161" s="1" t="s">
        <v>1382</v>
      </c>
      <c r="F161" s="1" t="s">
        <v>1383</v>
      </c>
      <c r="G161" s="1" t="e">
        <f>-ize</f>
        <v>#NAME?</v>
      </c>
      <c r="I161" s="1" t="s">
        <v>1400</v>
      </c>
      <c r="J161" s="1" t="s">
        <v>1401</v>
      </c>
      <c r="K161" s="1" t="s">
        <v>1402</v>
      </c>
      <c r="L161" s="1" t="s">
        <v>1403</v>
      </c>
      <c r="M161" s="1" t="s">
        <v>1404</v>
      </c>
      <c r="N161" s="1" t="s">
        <v>1405</v>
      </c>
      <c r="O161" s="1" t="s">
        <v>1406</v>
      </c>
    </row>
    <row r="162" s="1" customFormat="1" spans="1:15">
      <c r="A162" s="1" t="s">
        <v>15</v>
      </c>
      <c r="B162" s="1" t="s">
        <v>1407</v>
      </c>
      <c r="C162" s="1" t="s">
        <v>47</v>
      </c>
      <c r="D162" s="1" t="s">
        <v>1274</v>
      </c>
      <c r="F162" s="1" t="s">
        <v>1408</v>
      </c>
      <c r="G162" s="1" t="e">
        <f>-esce</f>
        <v>#NAME?</v>
      </c>
      <c r="I162" s="1" t="s">
        <v>1409</v>
      </c>
      <c r="J162" s="1" t="s">
        <v>1410</v>
      </c>
      <c r="K162" s="1" t="s">
        <v>1411</v>
      </c>
      <c r="L162" s="1" t="s">
        <v>1412</v>
      </c>
      <c r="M162" s="1" t="s">
        <v>1413</v>
      </c>
      <c r="N162" s="1" t="s">
        <v>1414</v>
      </c>
      <c r="O162" s="1" t="s">
        <v>1415</v>
      </c>
    </row>
    <row r="163" s="1" customFormat="1" spans="1:15">
      <c r="A163" s="1" t="s">
        <v>15</v>
      </c>
      <c r="B163" s="1" t="s">
        <v>1416</v>
      </c>
      <c r="C163" s="1" t="s">
        <v>84</v>
      </c>
      <c r="D163" s="1" t="s">
        <v>1274</v>
      </c>
      <c r="F163" s="1" t="s">
        <v>1408</v>
      </c>
      <c r="G163" s="1" t="e">
        <f>-esce</f>
        <v>#NAME?</v>
      </c>
      <c r="H163" s="1" t="e">
        <f>-ence</f>
        <v>#NAME?</v>
      </c>
      <c r="I163" s="1" t="s">
        <v>1417</v>
      </c>
      <c r="J163" s="1" t="s">
        <v>1410</v>
      </c>
      <c r="K163" s="1" t="s">
        <v>1418</v>
      </c>
      <c r="L163" s="1" t="s">
        <v>1419</v>
      </c>
      <c r="M163" s="1" t="s">
        <v>1420</v>
      </c>
      <c r="N163" s="1" t="s">
        <v>1421</v>
      </c>
      <c r="O163" s="1" t="s">
        <v>1422</v>
      </c>
    </row>
    <row r="164" s="1" customFormat="1" spans="1:15">
      <c r="A164" s="1" t="s">
        <v>15</v>
      </c>
      <c r="B164" s="1" t="s">
        <v>1423</v>
      </c>
      <c r="C164" s="1" t="s">
        <v>17</v>
      </c>
      <c r="F164" s="1" t="s">
        <v>1423</v>
      </c>
      <c r="I164" s="1" t="s">
        <v>1424</v>
      </c>
      <c r="J164" s="1" t="s">
        <v>1425</v>
      </c>
      <c r="K164" s="1" t="s">
        <v>1426</v>
      </c>
      <c r="L164" s="1" t="s">
        <v>1427</v>
      </c>
      <c r="M164" s="1" t="s">
        <v>1428</v>
      </c>
      <c r="N164" s="1" t="s">
        <v>1429</v>
      </c>
      <c r="O164" s="1" t="s">
        <v>1430</v>
      </c>
    </row>
    <row r="165" s="1" customFormat="1" spans="1:15">
      <c r="A165" s="1" t="s">
        <v>15</v>
      </c>
      <c r="B165" s="1" t="s">
        <v>1431</v>
      </c>
      <c r="C165" s="1" t="s">
        <v>84</v>
      </c>
      <c r="F165" s="1" t="s">
        <v>1432</v>
      </c>
      <c r="G165" s="1" t="e">
        <f>-ity</f>
        <v>#NAME?</v>
      </c>
      <c r="I165" s="1" t="s">
        <v>1433</v>
      </c>
      <c r="J165" s="1" t="s">
        <v>1434</v>
      </c>
      <c r="K165" s="1" t="s">
        <v>1435</v>
      </c>
      <c r="L165" s="1" t="s">
        <v>1436</v>
      </c>
      <c r="M165" s="1" t="s">
        <v>1437</v>
      </c>
      <c r="N165" s="1" t="s">
        <v>1438</v>
      </c>
      <c r="O165" s="1" t="s">
        <v>1439</v>
      </c>
    </row>
    <row r="166" s="1" customFormat="1" spans="1:15">
      <c r="A166" s="1" t="s">
        <v>15</v>
      </c>
      <c r="B166" s="1" t="s">
        <v>1440</v>
      </c>
      <c r="C166" s="1" t="s">
        <v>47</v>
      </c>
      <c r="F166" s="1" t="s">
        <v>1432</v>
      </c>
      <c r="G166" s="1" t="e">
        <f>-ify</f>
        <v>#NAME?</v>
      </c>
      <c r="I166" s="1" t="s">
        <v>1441</v>
      </c>
      <c r="J166" s="1" t="s">
        <v>1442</v>
      </c>
      <c r="K166" s="1" t="s">
        <v>1443</v>
      </c>
      <c r="L166" s="1" t="s">
        <v>1444</v>
      </c>
      <c r="M166" s="1" t="s">
        <v>1445</v>
      </c>
      <c r="N166" s="1" t="s">
        <v>1446</v>
      </c>
      <c r="O166" s="1" t="s">
        <v>1447</v>
      </c>
    </row>
    <row r="167" s="1" customFormat="1" spans="1:15">
      <c r="A167" s="1" t="s">
        <v>15</v>
      </c>
      <c r="B167" s="1" t="s">
        <v>1448</v>
      </c>
      <c r="C167" s="1" t="s">
        <v>84</v>
      </c>
      <c r="F167" s="1" t="s">
        <v>1432</v>
      </c>
      <c r="G167" s="1" t="e">
        <f>-ifi</f>
        <v>#NAME?</v>
      </c>
      <c r="H167" s="1" t="e">
        <f>-cation</f>
        <v>#NAME?</v>
      </c>
      <c r="I167" s="1" t="s">
        <v>1449</v>
      </c>
      <c r="J167" s="1" t="s">
        <v>1450</v>
      </c>
      <c r="K167" s="1" t="s">
        <v>1451</v>
      </c>
      <c r="L167" s="1" t="s">
        <v>1452</v>
      </c>
      <c r="M167" s="1" t="s">
        <v>1453</v>
      </c>
      <c r="N167" s="1" t="s">
        <v>1454</v>
      </c>
      <c r="O167" s="1" t="s">
        <v>1455</v>
      </c>
    </row>
    <row r="168" s="1" customFormat="1" spans="1:15">
      <c r="A168" s="1" t="s">
        <v>15</v>
      </c>
      <c r="B168" s="1" t="s">
        <v>1456</v>
      </c>
      <c r="C168" s="1" t="s">
        <v>17</v>
      </c>
      <c r="D168" s="1" t="s">
        <v>1457</v>
      </c>
      <c r="F168" s="1" t="s">
        <v>1432</v>
      </c>
      <c r="I168" s="1" t="s">
        <v>1458</v>
      </c>
      <c r="J168" s="1" t="s">
        <v>1459</v>
      </c>
      <c r="K168" s="1" t="s">
        <v>1460</v>
      </c>
      <c r="L168" s="1" t="s">
        <v>1461</v>
      </c>
      <c r="M168" s="1" t="s">
        <v>1462</v>
      </c>
      <c r="N168" s="1" t="s">
        <v>1463</v>
      </c>
      <c r="O168" s="1" t="s">
        <v>1464</v>
      </c>
    </row>
    <row r="169" s="1" customFormat="1" spans="1:15">
      <c r="A169" s="1" t="s">
        <v>15</v>
      </c>
      <c r="B169" s="1" t="s">
        <v>1465</v>
      </c>
      <c r="C169" s="1" t="s">
        <v>84</v>
      </c>
      <c r="D169" s="1" t="s">
        <v>1457</v>
      </c>
      <c r="F169" s="1" t="s">
        <v>1432</v>
      </c>
      <c r="G169" s="1" t="e">
        <f>-ity</f>
        <v>#NAME?</v>
      </c>
      <c r="I169" s="1" t="s">
        <v>1466</v>
      </c>
      <c r="J169" s="1" t="s">
        <v>1467</v>
      </c>
      <c r="K169" s="1" t="s">
        <v>1468</v>
      </c>
      <c r="L169" s="1" t="s">
        <v>1469</v>
      </c>
      <c r="M169" s="1" t="s">
        <v>1470</v>
      </c>
      <c r="N169" s="1" t="s">
        <v>1471</v>
      </c>
      <c r="O169" s="1" t="s">
        <v>1472</v>
      </c>
    </row>
    <row r="170" s="1" customFormat="1" spans="1:15">
      <c r="A170" s="1" t="s">
        <v>15</v>
      </c>
      <c r="B170" s="1" t="s">
        <v>1473</v>
      </c>
      <c r="C170" s="1" t="s">
        <v>473</v>
      </c>
      <c r="F170" s="1" t="s">
        <v>1474</v>
      </c>
      <c r="G170" s="1" t="e">
        <f>-e</f>
        <v>#NAME?</v>
      </c>
      <c r="I170" s="1" t="s">
        <v>1475</v>
      </c>
      <c r="J170" s="1" t="s">
        <v>1476</v>
      </c>
      <c r="K170" s="1" t="s">
        <v>1477</v>
      </c>
      <c r="L170" s="1" t="s">
        <v>1478</v>
      </c>
      <c r="M170" s="1" t="s">
        <v>1479</v>
      </c>
      <c r="N170" s="1" t="s">
        <v>1480</v>
      </c>
      <c r="O170" s="1" t="s">
        <v>1481</v>
      </c>
    </row>
    <row r="171" s="1" customFormat="1" spans="1:15">
      <c r="A171" s="1" t="s">
        <v>15</v>
      </c>
      <c r="B171" s="1" t="s">
        <v>1482</v>
      </c>
      <c r="C171" s="1" t="s">
        <v>84</v>
      </c>
      <c r="F171" s="1" t="s">
        <v>1432</v>
      </c>
      <c r="G171" s="1" t="e">
        <f>-ist</f>
        <v>#NAME?</v>
      </c>
      <c r="I171" s="1" t="s">
        <v>1483</v>
      </c>
      <c r="J171" s="1" t="s">
        <v>1484</v>
      </c>
      <c r="K171" s="1" t="s">
        <v>1485</v>
      </c>
      <c r="L171" s="1" t="s">
        <v>1486</v>
      </c>
      <c r="M171" s="1" t="s">
        <v>1487</v>
      </c>
      <c r="N171" s="1" t="s">
        <v>1488</v>
      </c>
      <c r="O171" s="1" t="s">
        <v>1489</v>
      </c>
    </row>
    <row r="172" s="1" customFormat="1" spans="1:15">
      <c r="A172" s="1" t="s">
        <v>15</v>
      </c>
      <c r="B172" s="1" t="s">
        <v>1490</v>
      </c>
      <c r="C172" s="1" t="s">
        <v>1216</v>
      </c>
      <c r="F172" s="1" t="s">
        <v>1474</v>
      </c>
      <c r="G172" s="1" t="e">
        <f>-atory</f>
        <v>#NAME?</v>
      </c>
      <c r="I172" s="1" t="s">
        <v>1491</v>
      </c>
      <c r="J172" s="1" t="s">
        <v>1492</v>
      </c>
      <c r="K172" s="1" t="s">
        <v>1493</v>
      </c>
      <c r="L172" s="1" t="s">
        <v>1494</v>
      </c>
      <c r="M172" s="1" t="s">
        <v>1495</v>
      </c>
      <c r="N172" s="1" t="s">
        <v>1496</v>
      </c>
      <c r="O172" s="1" t="s">
        <v>1497</v>
      </c>
    </row>
    <row r="173" s="1" customFormat="1" spans="1:15">
      <c r="A173" s="1" t="s">
        <v>15</v>
      </c>
      <c r="B173" s="1" t="s">
        <v>1498</v>
      </c>
      <c r="C173" s="1" t="s">
        <v>47</v>
      </c>
      <c r="D173" s="1" t="s">
        <v>1061</v>
      </c>
      <c r="F173" s="1" t="s">
        <v>1474</v>
      </c>
      <c r="G173" s="1" t="e">
        <f>-ate</f>
        <v>#NAME?</v>
      </c>
      <c r="I173" s="1" t="s">
        <v>1499</v>
      </c>
      <c r="J173" s="1" t="s">
        <v>1500</v>
      </c>
      <c r="K173" s="1" t="s">
        <v>1501</v>
      </c>
      <c r="L173" s="1" t="s">
        <v>1502</v>
      </c>
      <c r="M173" s="1" t="s">
        <v>1503</v>
      </c>
      <c r="N173" s="1" t="s">
        <v>1504</v>
      </c>
      <c r="O173" s="1" t="s">
        <v>1505</v>
      </c>
    </row>
    <row r="174" s="1" customFormat="1" spans="1:15">
      <c r="A174" s="1" t="s">
        <v>15</v>
      </c>
      <c r="B174" s="1" t="s">
        <v>1506</v>
      </c>
      <c r="C174" s="1" t="s">
        <v>47</v>
      </c>
      <c r="D174" s="1" t="s">
        <v>1507</v>
      </c>
      <c r="F174" s="1" t="s">
        <v>1508</v>
      </c>
      <c r="G174" s="1" t="e">
        <f>-e</f>
        <v>#NAME?</v>
      </c>
      <c r="I174" s="1" t="s">
        <v>1509</v>
      </c>
      <c r="J174" s="1" t="s">
        <v>1510</v>
      </c>
      <c r="K174" s="1" t="s">
        <v>1511</v>
      </c>
      <c r="L174" s="1" t="s">
        <v>1512</v>
      </c>
      <c r="M174" s="1" t="s">
        <v>1513</v>
      </c>
      <c r="N174" s="1" t="s">
        <v>1514</v>
      </c>
      <c r="O174" s="1" t="s">
        <v>1515</v>
      </c>
    </row>
    <row r="175" s="1" customFormat="1" spans="1:15">
      <c r="A175" s="1" t="s">
        <v>15</v>
      </c>
      <c r="B175" s="1" t="s">
        <v>1516</v>
      </c>
      <c r="C175" s="1" t="s">
        <v>84</v>
      </c>
      <c r="D175" s="1" t="s">
        <v>1507</v>
      </c>
      <c r="F175" s="1" t="s">
        <v>1508</v>
      </c>
      <c r="G175" s="1" t="e">
        <f>-er</f>
        <v>#NAME?</v>
      </c>
      <c r="I175" s="1" t="s">
        <v>1517</v>
      </c>
      <c r="J175" s="1" t="s">
        <v>1518</v>
      </c>
      <c r="K175" s="1" t="s">
        <v>1519</v>
      </c>
      <c r="L175" s="1" t="s">
        <v>1520</v>
      </c>
      <c r="M175" s="1" t="s">
        <v>1521</v>
      </c>
      <c r="N175" s="1" t="s">
        <v>1522</v>
      </c>
      <c r="O175" s="1" t="s">
        <v>1523</v>
      </c>
    </row>
    <row r="176" s="1" customFormat="1" spans="1:15">
      <c r="A176" s="1" t="s">
        <v>15</v>
      </c>
      <c r="B176" s="1" t="s">
        <v>1524</v>
      </c>
      <c r="C176" s="1" t="s">
        <v>84</v>
      </c>
      <c r="D176" s="1" t="s">
        <v>788</v>
      </c>
      <c r="F176" s="1" t="s">
        <v>1508</v>
      </c>
      <c r="G176" s="1" t="e">
        <f>-ation</f>
        <v>#NAME?</v>
      </c>
      <c r="I176" s="1" t="s">
        <v>1525</v>
      </c>
      <c r="J176" s="1" t="s">
        <v>1526</v>
      </c>
      <c r="K176" s="1" t="s">
        <v>1527</v>
      </c>
      <c r="L176" s="1" t="s">
        <v>1528</v>
      </c>
      <c r="M176" s="1" t="s">
        <v>1529</v>
      </c>
      <c r="N176" s="1" t="s">
        <v>1530</v>
      </c>
      <c r="O176" s="1" t="s">
        <v>1531</v>
      </c>
    </row>
    <row r="177" s="1" customFormat="1" spans="1:15">
      <c r="A177" s="1" t="s">
        <v>15</v>
      </c>
      <c r="B177" s="1" t="s">
        <v>1532</v>
      </c>
      <c r="C177" s="1" t="s">
        <v>473</v>
      </c>
      <c r="D177" s="1" t="s">
        <v>48</v>
      </c>
      <c r="F177" s="1" t="s">
        <v>1508</v>
      </c>
      <c r="G177" s="1" t="e">
        <f>-e</f>
        <v>#NAME?</v>
      </c>
      <c r="I177" s="1" t="s">
        <v>1533</v>
      </c>
      <c r="J177" s="1" t="s">
        <v>1534</v>
      </c>
      <c r="K177" s="1" t="s">
        <v>1535</v>
      </c>
      <c r="L177" s="1" t="s">
        <v>1536</v>
      </c>
      <c r="M177" s="1" t="s">
        <v>1537</v>
      </c>
      <c r="N177" s="1" t="s">
        <v>1538</v>
      </c>
      <c r="O177" s="1" t="s">
        <v>1539</v>
      </c>
    </row>
    <row r="178" s="1" customFormat="1" spans="1:15">
      <c r="A178" s="1" t="s">
        <v>15</v>
      </c>
      <c r="B178" s="1" t="s">
        <v>1540</v>
      </c>
      <c r="C178" s="1" t="s">
        <v>84</v>
      </c>
      <c r="D178" s="1" t="s">
        <v>135</v>
      </c>
      <c r="F178" s="1" t="s">
        <v>1508</v>
      </c>
      <c r="G178" s="1" t="e">
        <f>-y</f>
        <v>#NAME?</v>
      </c>
      <c r="I178" s="1" t="s">
        <v>1541</v>
      </c>
      <c r="J178" s="1" t="s">
        <v>1542</v>
      </c>
      <c r="K178" s="1" t="s">
        <v>1543</v>
      </c>
      <c r="L178" s="1" t="s">
        <v>1544</v>
      </c>
      <c r="M178" s="1" t="s">
        <v>1545</v>
      </c>
      <c r="N178" s="1" t="s">
        <v>1546</v>
      </c>
      <c r="O178" s="1" t="s">
        <v>1547</v>
      </c>
    </row>
    <row r="179" s="1" customFormat="1" spans="1:15">
      <c r="A179" s="1" t="s">
        <v>15</v>
      </c>
      <c r="B179" s="1" t="s">
        <v>1548</v>
      </c>
      <c r="C179" s="1" t="s">
        <v>47</v>
      </c>
      <c r="D179" s="1" t="s">
        <v>1549</v>
      </c>
      <c r="F179" s="1" t="s">
        <v>1508</v>
      </c>
      <c r="G179" s="1" t="e">
        <f>-ate</f>
        <v>#NAME?</v>
      </c>
      <c r="I179" s="1" t="s">
        <v>1550</v>
      </c>
      <c r="J179" s="1" t="s">
        <v>1551</v>
      </c>
      <c r="K179" s="1" t="s">
        <v>1552</v>
      </c>
      <c r="L179" s="1" t="s">
        <v>1553</v>
      </c>
      <c r="M179" s="1" t="s">
        <v>1554</v>
      </c>
      <c r="N179" s="1" t="s">
        <v>1555</v>
      </c>
      <c r="O179" s="1" t="s">
        <v>1556</v>
      </c>
    </row>
    <row r="180" s="1" customFormat="1" spans="1:15">
      <c r="A180" s="1" t="s">
        <v>15</v>
      </c>
      <c r="B180" s="1" t="s">
        <v>1557</v>
      </c>
      <c r="C180" s="1" t="s">
        <v>47</v>
      </c>
      <c r="D180" s="1" t="s">
        <v>1457</v>
      </c>
      <c r="F180" s="1" t="s">
        <v>1508</v>
      </c>
      <c r="G180" s="1" t="e">
        <f>-e</f>
        <v>#NAME?</v>
      </c>
      <c r="I180" s="1" t="s">
        <v>1558</v>
      </c>
      <c r="J180" s="1" t="s">
        <v>1559</v>
      </c>
      <c r="K180" s="1" t="s">
        <v>1560</v>
      </c>
      <c r="L180" s="1" t="s">
        <v>1561</v>
      </c>
      <c r="M180" s="1" t="s">
        <v>1562</v>
      </c>
      <c r="N180" s="1" t="s">
        <v>1563</v>
      </c>
      <c r="O180" s="1" t="s">
        <v>1564</v>
      </c>
    </row>
    <row r="181" s="1" customFormat="1" spans="1:15">
      <c r="A181" s="1" t="s">
        <v>15</v>
      </c>
      <c r="B181" s="1" t="s">
        <v>1565</v>
      </c>
      <c r="C181" s="1" t="s">
        <v>84</v>
      </c>
      <c r="D181" s="1" t="s">
        <v>1507</v>
      </c>
      <c r="F181" s="1" t="s">
        <v>1508</v>
      </c>
      <c r="G181" s="1" t="e">
        <f>-ation</f>
        <v>#NAME?</v>
      </c>
      <c r="I181" s="1" t="s">
        <v>1566</v>
      </c>
      <c r="J181" s="1" t="s">
        <v>1567</v>
      </c>
      <c r="K181" s="1" t="s">
        <v>1568</v>
      </c>
      <c r="L181" s="1" t="s">
        <v>1569</v>
      </c>
      <c r="M181" s="1" t="s">
        <v>1570</v>
      </c>
      <c r="N181" s="1" t="s">
        <v>1571</v>
      </c>
      <c r="O181" s="1" t="s">
        <v>1572</v>
      </c>
    </row>
    <row r="182" s="1" customFormat="1" spans="1:15">
      <c r="A182" s="1" t="s">
        <v>15</v>
      </c>
      <c r="B182" s="1" t="s">
        <v>1573</v>
      </c>
      <c r="C182" s="1" t="s">
        <v>17</v>
      </c>
      <c r="D182" s="1" t="s">
        <v>1574</v>
      </c>
      <c r="E182" s="1" t="s">
        <v>48</v>
      </c>
      <c r="F182" s="1" t="s">
        <v>1508</v>
      </c>
      <c r="G182" s="1" t="e">
        <f>-ed</f>
        <v>#NAME?</v>
      </c>
      <c r="I182" s="1" t="s">
        <v>1575</v>
      </c>
      <c r="J182" s="1" t="s">
        <v>1576</v>
      </c>
      <c r="K182" s="1" t="s">
        <v>1577</v>
      </c>
      <c r="L182" s="1" t="s">
        <v>1578</v>
      </c>
      <c r="M182" s="1" t="s">
        <v>1579</v>
      </c>
      <c r="N182" s="1" t="s">
        <v>1580</v>
      </c>
      <c r="O182" s="1" t="s">
        <v>1581</v>
      </c>
    </row>
    <row r="183" s="1" customFormat="1" spans="1:15">
      <c r="A183" s="1" t="s">
        <v>15</v>
      </c>
      <c r="B183" s="1" t="s">
        <v>1582</v>
      </c>
      <c r="C183" s="1" t="s">
        <v>473</v>
      </c>
      <c r="D183" s="1" t="s">
        <v>788</v>
      </c>
      <c r="F183" s="1" t="s">
        <v>1508</v>
      </c>
      <c r="G183" s="1" t="e">
        <f>-e</f>
        <v>#NAME?</v>
      </c>
      <c r="I183" s="1" t="s">
        <v>1583</v>
      </c>
      <c r="J183" s="1" t="s">
        <v>1584</v>
      </c>
      <c r="K183" s="1" t="s">
        <v>1585</v>
      </c>
      <c r="L183" s="1" t="s">
        <v>1586</v>
      </c>
      <c r="M183" s="1" t="s">
        <v>1587</v>
      </c>
      <c r="N183" s="1" t="s">
        <v>1588</v>
      </c>
      <c r="O183" s="1" t="s">
        <v>1589</v>
      </c>
    </row>
    <row r="184" s="1" customFormat="1" spans="1:15">
      <c r="A184" s="1" t="s">
        <v>15</v>
      </c>
      <c r="B184" s="1" t="s">
        <v>1590</v>
      </c>
      <c r="C184" s="1" t="s">
        <v>84</v>
      </c>
      <c r="F184" s="1" t="s">
        <v>1591</v>
      </c>
      <c r="G184" s="1" t="e">
        <f>-logy</f>
        <v>#NAME?</v>
      </c>
      <c r="I184" s="1" t="s">
        <v>1592</v>
      </c>
      <c r="J184" s="1" t="s">
        <v>1593</v>
      </c>
      <c r="K184" s="1" t="s">
        <v>1594</v>
      </c>
      <c r="L184" s="1" t="s">
        <v>1595</v>
      </c>
      <c r="M184" s="1" t="s">
        <v>1596</v>
      </c>
      <c r="N184" s="1" t="s">
        <v>1597</v>
      </c>
      <c r="O184" s="1" t="s">
        <v>1598</v>
      </c>
    </row>
    <row r="185" s="1" customFormat="1" spans="1:15">
      <c r="A185" s="1" t="s">
        <v>15</v>
      </c>
      <c r="B185" s="1" t="s">
        <v>1599</v>
      </c>
      <c r="C185" s="1" t="s">
        <v>84</v>
      </c>
      <c r="F185" s="1" t="s">
        <v>1591</v>
      </c>
      <c r="G185" s="1" t="e">
        <f>-logist</f>
        <v>#NAME?</v>
      </c>
      <c r="I185" s="1" t="s">
        <v>1600</v>
      </c>
      <c r="J185" s="1" t="s">
        <v>1601</v>
      </c>
      <c r="K185" s="1" t="s">
        <v>1602</v>
      </c>
      <c r="L185" s="1" t="s">
        <v>1603</v>
      </c>
      <c r="M185" s="1" t="s">
        <v>1604</v>
      </c>
      <c r="N185" s="1" t="s">
        <v>1605</v>
      </c>
      <c r="O185" s="1" t="s">
        <v>1606</v>
      </c>
    </row>
    <row r="186" s="1" customFormat="1" spans="1:15">
      <c r="A186" s="1" t="s">
        <v>15</v>
      </c>
      <c r="B186" s="1" t="s">
        <v>1607</v>
      </c>
      <c r="C186" s="1" t="s">
        <v>17</v>
      </c>
      <c r="F186" s="1" t="s">
        <v>1591</v>
      </c>
      <c r="G186" s="1" t="e">
        <f>-logic</f>
        <v>#NAME?</v>
      </c>
      <c r="H186" s="1" t="e">
        <f>-al</f>
        <v>#NAME?</v>
      </c>
      <c r="I186" s="1" t="s">
        <v>1608</v>
      </c>
      <c r="J186" s="1" t="s">
        <v>1609</v>
      </c>
      <c r="K186" s="1" t="s">
        <v>1610</v>
      </c>
      <c r="L186" s="1" t="s">
        <v>1611</v>
      </c>
      <c r="M186" s="1" t="s">
        <v>1612</v>
      </c>
      <c r="N186" s="1" t="s">
        <v>1613</v>
      </c>
      <c r="O186" s="1" t="s">
        <v>1614</v>
      </c>
    </row>
    <row r="187" s="1" customFormat="1" spans="1:15">
      <c r="A187" s="1" t="s">
        <v>15</v>
      </c>
      <c r="B187" s="1" t="s">
        <v>1615</v>
      </c>
      <c r="C187" s="1" t="s">
        <v>84</v>
      </c>
      <c r="F187" s="1" t="s">
        <v>1615</v>
      </c>
      <c r="I187" s="1" t="s">
        <v>1616</v>
      </c>
      <c r="J187" s="1" t="s">
        <v>1617</v>
      </c>
      <c r="K187" s="1" t="s">
        <v>1618</v>
      </c>
      <c r="L187" s="1" t="s">
        <v>1619</v>
      </c>
      <c r="M187" s="1" t="s">
        <v>1620</v>
      </c>
      <c r="N187" s="1" t="s">
        <v>1621</v>
      </c>
      <c r="O187" s="1" t="s">
        <v>1622</v>
      </c>
    </row>
    <row r="188" s="1" customFormat="1" spans="1:15">
      <c r="A188" s="1" t="s">
        <v>15</v>
      </c>
      <c r="B188" s="1" t="s">
        <v>1623</v>
      </c>
      <c r="C188" s="1" t="s">
        <v>17</v>
      </c>
      <c r="F188" s="1" t="s">
        <v>1624</v>
      </c>
      <c r="G188" s="1" t="e">
        <f>-iatry</f>
        <v>#NAME?</v>
      </c>
      <c r="H188" s="1" t="e">
        <f>-ic</f>
        <v>#NAME?</v>
      </c>
      <c r="I188" s="1" t="s">
        <v>1625</v>
      </c>
      <c r="J188" s="1" t="s">
        <v>1626</v>
      </c>
      <c r="K188" s="1" t="s">
        <v>1627</v>
      </c>
      <c r="L188" s="1" t="s">
        <v>1628</v>
      </c>
      <c r="M188" s="1" t="s">
        <v>1629</v>
      </c>
      <c r="N188" s="1" t="s">
        <v>1630</v>
      </c>
      <c r="O188" s="1" t="s">
        <v>1631</v>
      </c>
    </row>
    <row r="189" s="1" customFormat="1" spans="1:15">
      <c r="A189" s="1" t="s">
        <v>15</v>
      </c>
      <c r="B189" s="1" t="s">
        <v>1632</v>
      </c>
      <c r="C189" s="1" t="s">
        <v>84</v>
      </c>
      <c r="F189" s="1" t="s">
        <v>1624</v>
      </c>
      <c r="G189" s="1" t="e">
        <f>-iatrist</f>
        <v>#NAME?</v>
      </c>
      <c r="I189" s="1" t="s">
        <v>1633</v>
      </c>
      <c r="J189" s="1" t="s">
        <v>1634</v>
      </c>
      <c r="K189" s="1" t="s">
        <v>1635</v>
      </c>
      <c r="L189" s="1" t="s">
        <v>1636</v>
      </c>
      <c r="M189" s="1" t="s">
        <v>1637</v>
      </c>
      <c r="N189" s="1" t="s">
        <v>1638</v>
      </c>
      <c r="O189" s="1" t="s">
        <v>1639</v>
      </c>
    </row>
    <row r="190" s="1" customFormat="1" spans="1:15">
      <c r="A190" s="1" t="s">
        <v>15</v>
      </c>
      <c r="B190" s="1" t="s">
        <v>1640</v>
      </c>
      <c r="C190" s="1" t="s">
        <v>84</v>
      </c>
      <c r="F190" s="1" t="s">
        <v>1624</v>
      </c>
      <c r="G190" s="1" t="e">
        <f>-osis</f>
        <v>#NAME?</v>
      </c>
      <c r="I190" s="1" t="s">
        <v>1641</v>
      </c>
      <c r="J190" s="1" t="s">
        <v>1642</v>
      </c>
      <c r="K190" s="1" t="s">
        <v>1643</v>
      </c>
      <c r="L190" s="1" t="s">
        <v>1644</v>
      </c>
      <c r="M190" s="1" t="s">
        <v>1645</v>
      </c>
      <c r="N190" s="1" t="s">
        <v>1646</v>
      </c>
      <c r="O190" s="1" t="s">
        <v>1647</v>
      </c>
    </row>
    <row r="191" s="1" customFormat="1" spans="1:15">
      <c r="A191" s="1" t="s">
        <v>15</v>
      </c>
      <c r="B191" s="1" t="s">
        <v>1648</v>
      </c>
      <c r="C191" s="1" t="s">
        <v>483</v>
      </c>
      <c r="F191" s="1" t="s">
        <v>1624</v>
      </c>
      <c r="G191" s="1" t="e">
        <f>-ot</f>
        <v>#NAME?</v>
      </c>
      <c r="H191" s="1" t="e">
        <f>-ic</f>
        <v>#NAME?</v>
      </c>
      <c r="I191" s="1" t="s">
        <v>1649</v>
      </c>
      <c r="J191" s="1" t="s">
        <v>1650</v>
      </c>
      <c r="K191" s="1" t="s">
        <v>1651</v>
      </c>
      <c r="L191" s="1" t="s">
        <v>1652</v>
      </c>
      <c r="M191" s="1" t="s">
        <v>1653</v>
      </c>
      <c r="N191" s="1" t="s">
        <v>1654</v>
      </c>
      <c r="O191" s="1" t="s">
        <v>1655</v>
      </c>
    </row>
    <row r="192" s="1" customFormat="1" spans="1:15">
      <c r="A192" s="1" t="s">
        <v>15</v>
      </c>
      <c r="B192" s="1" t="s">
        <v>1656</v>
      </c>
      <c r="C192" s="1" t="s">
        <v>17</v>
      </c>
      <c r="F192" s="1" t="s">
        <v>1591</v>
      </c>
      <c r="G192" s="1" t="s">
        <v>1657</v>
      </c>
      <c r="H192" s="1" t="e">
        <f>-ic</f>
        <v>#NAME?</v>
      </c>
      <c r="I192" s="1" t="s">
        <v>1658</v>
      </c>
      <c r="J192" s="1" t="s">
        <v>1659</v>
      </c>
      <c r="K192" s="1" t="s">
        <v>1660</v>
      </c>
      <c r="L192" s="1" t="s">
        <v>1661</v>
      </c>
      <c r="M192" s="1" t="s">
        <v>1662</v>
      </c>
      <c r="N192" s="1" t="s">
        <v>1663</v>
      </c>
      <c r="O192" s="1" t="s">
        <v>1664</v>
      </c>
    </row>
    <row r="193" s="1" customFormat="1" spans="1:15">
      <c r="A193" s="1" t="s">
        <v>15</v>
      </c>
      <c r="B193" s="1" t="s">
        <v>1665</v>
      </c>
      <c r="C193" s="1" t="s">
        <v>84</v>
      </c>
      <c r="F193" s="1" t="s">
        <v>1591</v>
      </c>
      <c r="G193" s="1" t="e">
        <f>-path</f>
        <v>#NAME?</v>
      </c>
      <c r="I193" s="1" t="s">
        <v>1666</v>
      </c>
      <c r="J193" s="1" t="s">
        <v>1667</v>
      </c>
      <c r="K193" s="1" t="s">
        <v>1668</v>
      </c>
      <c r="L193" s="1" t="s">
        <v>1669</v>
      </c>
      <c r="M193" s="1" t="s">
        <v>1670</v>
      </c>
      <c r="N193" s="1" t="s">
        <v>1671</v>
      </c>
      <c r="O193" s="1" t="s">
        <v>1672</v>
      </c>
    </row>
    <row r="194" s="1" customFormat="1" spans="1:15">
      <c r="A194" s="1" t="s">
        <v>15</v>
      </c>
      <c r="B194" s="1" t="s">
        <v>1673</v>
      </c>
      <c r="C194" s="1" t="s">
        <v>84</v>
      </c>
      <c r="F194" s="1" t="s">
        <v>1591</v>
      </c>
      <c r="G194" s="1" t="s">
        <v>1674</v>
      </c>
      <c r="I194" s="1" t="s">
        <v>1675</v>
      </c>
      <c r="J194" s="1" t="s">
        <v>1676</v>
      </c>
      <c r="K194" s="1" t="s">
        <v>1677</v>
      </c>
      <c r="L194" s="1" t="s">
        <v>1678</v>
      </c>
      <c r="M194" s="1" t="s">
        <v>1679</v>
      </c>
      <c r="N194" s="1" t="s">
        <v>1680</v>
      </c>
      <c r="O194" s="1" t="s">
        <v>1681</v>
      </c>
    </row>
    <row r="195" s="1" customFormat="1" spans="1:15">
      <c r="A195" s="1" t="s">
        <v>15</v>
      </c>
      <c r="B195" s="1" t="s">
        <v>1682</v>
      </c>
      <c r="C195" s="1" t="s">
        <v>483</v>
      </c>
      <c r="F195" s="1" t="s">
        <v>1624</v>
      </c>
      <c r="G195" s="1" t="e">
        <f>-ic</f>
        <v>#NAME?</v>
      </c>
      <c r="I195" s="1" t="s">
        <v>1683</v>
      </c>
      <c r="J195" s="1" t="s">
        <v>1684</v>
      </c>
      <c r="K195" s="1" t="s">
        <v>1685</v>
      </c>
      <c r="L195" s="1" t="s">
        <v>1686</v>
      </c>
      <c r="M195" s="1" t="s">
        <v>1687</v>
      </c>
      <c r="N195" s="1" t="s">
        <v>1688</v>
      </c>
      <c r="O195" s="1" t="s">
        <v>1689</v>
      </c>
    </row>
    <row r="196" s="1" customFormat="1" spans="1:15">
      <c r="A196" s="1" t="s">
        <v>15</v>
      </c>
      <c r="B196" s="1" t="s">
        <v>1690</v>
      </c>
      <c r="C196" s="1" t="s">
        <v>17</v>
      </c>
      <c r="F196" s="1" t="s">
        <v>1691</v>
      </c>
      <c r="G196" s="1" t="e">
        <f>-acious</f>
        <v>#NAME?</v>
      </c>
      <c r="I196" s="1" t="s">
        <v>1692</v>
      </c>
      <c r="J196" s="1" t="s">
        <v>1693</v>
      </c>
      <c r="K196" s="1" t="s">
        <v>1694</v>
      </c>
      <c r="L196" s="1" t="s">
        <v>1695</v>
      </c>
      <c r="M196" s="1" t="s">
        <v>1696</v>
      </c>
      <c r="N196" s="1" t="s">
        <v>1697</v>
      </c>
      <c r="O196" s="1" t="s">
        <v>1698</v>
      </c>
    </row>
    <row r="197" s="1" customFormat="1" spans="1:15">
      <c r="A197" s="1" t="s">
        <v>15</v>
      </c>
      <c r="B197" s="1" t="s">
        <v>1699</v>
      </c>
      <c r="C197" s="1" t="s">
        <v>47</v>
      </c>
      <c r="D197" s="1" t="s">
        <v>1457</v>
      </c>
      <c r="F197" s="1" t="s">
        <v>1691</v>
      </c>
      <c r="I197" s="1" t="s">
        <v>1700</v>
      </c>
      <c r="J197" s="1" t="s">
        <v>1701</v>
      </c>
      <c r="K197" s="1" t="s">
        <v>1702</v>
      </c>
      <c r="L197" s="1" t="s">
        <v>1703</v>
      </c>
      <c r="M197" s="1" t="s">
        <v>1704</v>
      </c>
      <c r="N197" s="1" t="s">
        <v>1705</v>
      </c>
      <c r="O197" s="1" t="s">
        <v>1706</v>
      </c>
    </row>
    <row r="198" s="1" customFormat="1" spans="1:15">
      <c r="A198" s="1" t="s">
        <v>15</v>
      </c>
      <c r="B198" s="1" t="s">
        <v>1707</v>
      </c>
      <c r="C198" s="1" t="s">
        <v>17</v>
      </c>
      <c r="D198" s="1" t="s">
        <v>788</v>
      </c>
      <c r="F198" s="1" t="s">
        <v>1691</v>
      </c>
      <c r="G198" s="1" t="e">
        <f>-ant</f>
        <v>#NAME?</v>
      </c>
      <c r="I198" s="1" t="s">
        <v>1708</v>
      </c>
      <c r="J198" s="1" t="s">
        <v>1709</v>
      </c>
      <c r="K198" s="1" t="s">
        <v>1710</v>
      </c>
      <c r="L198" s="1" t="s">
        <v>1711</v>
      </c>
      <c r="M198" s="1" t="s">
        <v>1712</v>
      </c>
      <c r="N198" s="1" t="s">
        <v>1713</v>
      </c>
      <c r="O198" s="1" t="s">
        <v>1714</v>
      </c>
    </row>
    <row r="199" s="1" customFormat="1" spans="1:15">
      <c r="A199" s="1" t="s">
        <v>15</v>
      </c>
      <c r="B199" s="1" t="s">
        <v>1715</v>
      </c>
      <c r="C199" s="1" t="s">
        <v>84</v>
      </c>
      <c r="F199" s="1" t="s">
        <v>1716</v>
      </c>
      <c r="G199" s="1" t="s">
        <v>1717</v>
      </c>
      <c r="H199" s="1" t="e">
        <f>-ist</f>
        <v>#NAME?</v>
      </c>
      <c r="I199" s="1" t="s">
        <v>1718</v>
      </c>
      <c r="J199" s="1" t="s">
        <v>1719</v>
      </c>
      <c r="K199" s="1" t="s">
        <v>1720</v>
      </c>
      <c r="L199" s="1" t="s">
        <v>1721</v>
      </c>
      <c r="M199" s="1" t="s">
        <v>1722</v>
      </c>
      <c r="N199" s="1" t="s">
        <v>1723</v>
      </c>
      <c r="O199" s="1" t="s">
        <v>1724</v>
      </c>
    </row>
    <row r="200" s="1" customFormat="1" spans="1:15">
      <c r="A200" s="1" t="s">
        <v>15</v>
      </c>
      <c r="B200" s="1" t="s">
        <v>1725</v>
      </c>
      <c r="C200" s="1" t="s">
        <v>84</v>
      </c>
      <c r="F200" s="1" t="s">
        <v>1691</v>
      </c>
      <c r="G200" s="1" t="e">
        <f>-acity</f>
        <v>#NAME?</v>
      </c>
      <c r="I200" s="1" t="s">
        <v>1726</v>
      </c>
      <c r="J200" s="1" t="s">
        <v>1727</v>
      </c>
      <c r="K200" s="1" t="s">
        <v>1728</v>
      </c>
      <c r="L200" s="1" t="s">
        <v>1729</v>
      </c>
      <c r="M200" s="1" t="s">
        <v>1730</v>
      </c>
      <c r="N200" s="1" t="s">
        <v>1731</v>
      </c>
      <c r="O200" s="1" t="s">
        <v>1732</v>
      </c>
    </row>
    <row r="201" s="1" customFormat="1" spans="1:15">
      <c r="A201" s="1" t="s">
        <v>15</v>
      </c>
      <c r="B201" s="1" t="s">
        <v>1733</v>
      </c>
      <c r="C201" s="1" t="s">
        <v>17</v>
      </c>
      <c r="D201" s="1" t="s">
        <v>1052</v>
      </c>
      <c r="E201" s="1" t="s">
        <v>1061</v>
      </c>
      <c r="F201" s="1" t="s">
        <v>1691</v>
      </c>
      <c r="G201" s="1" t="e">
        <f>-able</f>
        <v>#NAME?</v>
      </c>
      <c r="I201" s="1" t="s">
        <v>1734</v>
      </c>
      <c r="J201" s="1" t="s">
        <v>1735</v>
      </c>
      <c r="K201" s="1" t="s">
        <v>1736</v>
      </c>
      <c r="L201" s="1" t="s">
        <v>1737</v>
      </c>
      <c r="M201" s="1" t="s">
        <v>1738</v>
      </c>
      <c r="N201" s="1" t="s">
        <v>1739</v>
      </c>
      <c r="O201" s="1" t="s">
        <v>1740</v>
      </c>
    </row>
    <row r="202" s="1" customFormat="1" spans="1:15">
      <c r="A202" s="1" t="s">
        <v>15</v>
      </c>
      <c r="B202" s="1" t="s">
        <v>1741</v>
      </c>
      <c r="C202" s="1" t="s">
        <v>47</v>
      </c>
      <c r="D202" s="1" t="s">
        <v>1742</v>
      </c>
      <c r="F202" s="1" t="s">
        <v>1691</v>
      </c>
      <c r="I202" s="1" t="s">
        <v>1743</v>
      </c>
      <c r="J202" s="1" t="s">
        <v>1744</v>
      </c>
      <c r="K202" s="1" t="s">
        <v>1745</v>
      </c>
      <c r="L202" s="1" t="s">
        <v>1746</v>
      </c>
      <c r="M202" s="1" t="s">
        <v>1747</v>
      </c>
      <c r="N202" s="1" t="s">
        <v>1748</v>
      </c>
      <c r="O202" s="1" t="s">
        <v>1749</v>
      </c>
    </row>
    <row r="203" s="1" customFormat="1" spans="1:15">
      <c r="A203" s="1" t="s">
        <v>15</v>
      </c>
      <c r="B203" s="1" t="s">
        <v>1750</v>
      </c>
      <c r="C203" s="1" t="s">
        <v>84</v>
      </c>
      <c r="D203" s="1" t="s">
        <v>788</v>
      </c>
      <c r="F203" s="1" t="s">
        <v>1691</v>
      </c>
      <c r="G203" s="1" t="e">
        <f>-ance</f>
        <v>#NAME?</v>
      </c>
      <c r="I203" s="1" t="s">
        <v>1751</v>
      </c>
      <c r="J203" s="1" t="s">
        <v>1752</v>
      </c>
      <c r="K203" s="1" t="s">
        <v>1753</v>
      </c>
      <c r="L203" s="1" t="s">
        <v>1754</v>
      </c>
      <c r="M203" s="1" t="s">
        <v>1755</v>
      </c>
      <c r="N203" s="1" t="s">
        <v>1756</v>
      </c>
      <c r="O203" s="1" t="s">
        <v>1757</v>
      </c>
    </row>
    <row r="204" s="1" customFormat="1" spans="1:15">
      <c r="A204" s="1" t="s">
        <v>15</v>
      </c>
      <c r="B204" s="1" t="s">
        <v>1758</v>
      </c>
      <c r="C204" s="1" t="s">
        <v>84</v>
      </c>
      <c r="F204" s="1" t="s">
        <v>1716</v>
      </c>
      <c r="G204" s="1" t="s">
        <v>1717</v>
      </c>
      <c r="H204" s="1" t="e">
        <f>-ism</f>
        <v>#NAME?</v>
      </c>
      <c r="I204" s="1" t="s">
        <v>1759</v>
      </c>
      <c r="J204" s="1" t="s">
        <v>1760</v>
      </c>
      <c r="K204" s="1" t="s">
        <v>1761</v>
      </c>
      <c r="L204" s="1" t="s">
        <v>1762</v>
      </c>
      <c r="M204" s="1" t="s">
        <v>1763</v>
      </c>
      <c r="N204" s="1" t="s">
        <v>1764</v>
      </c>
      <c r="O204" s="1" t="s">
        <v>1765</v>
      </c>
    </row>
    <row r="205" s="1" customFormat="1" spans="1:15">
      <c r="A205" s="1" t="s">
        <v>15</v>
      </c>
      <c r="B205" s="1" t="s">
        <v>1766</v>
      </c>
      <c r="C205" s="1" t="s">
        <v>17</v>
      </c>
      <c r="F205" s="1" t="s">
        <v>1767</v>
      </c>
      <c r="G205" s="1" t="e">
        <f>-ual</f>
        <v>#NAME?</v>
      </c>
      <c r="I205" s="1" t="s">
        <v>1768</v>
      </c>
      <c r="J205" s="1" t="s">
        <v>1769</v>
      </c>
      <c r="K205" s="1" t="s">
        <v>1770</v>
      </c>
      <c r="L205" s="1" t="s">
        <v>1771</v>
      </c>
      <c r="M205" s="1" t="s">
        <v>1772</v>
      </c>
      <c r="N205" s="1" t="s">
        <v>1773</v>
      </c>
      <c r="O205" s="1" t="s">
        <v>1774</v>
      </c>
    </row>
    <row r="206" s="1" customFormat="1" spans="1:15">
      <c r="A206" s="1" t="s">
        <v>15</v>
      </c>
      <c r="B206" s="1" t="s">
        <v>1775</v>
      </c>
      <c r="C206" s="1" t="s">
        <v>84</v>
      </c>
      <c r="F206" s="1" t="s">
        <v>1767</v>
      </c>
      <c r="G206" s="1" t="e">
        <f>-ation</f>
        <v>#NAME?</v>
      </c>
      <c r="I206" s="1" t="s">
        <v>1776</v>
      </c>
      <c r="J206" s="1" t="s">
        <v>1777</v>
      </c>
      <c r="K206" s="1" t="s">
        <v>1778</v>
      </c>
      <c r="L206" s="1" t="s">
        <v>1779</v>
      </c>
      <c r="M206" s="1" t="s">
        <v>1780</v>
      </c>
      <c r="N206" s="1" t="s">
        <v>1781</v>
      </c>
      <c r="O206" s="1" t="s">
        <v>1782</v>
      </c>
    </row>
    <row r="207" s="1" customFormat="1" spans="1:15">
      <c r="A207" s="1" t="s">
        <v>15</v>
      </c>
      <c r="B207" s="1" t="s">
        <v>1783</v>
      </c>
      <c r="C207" s="1" t="s">
        <v>473</v>
      </c>
      <c r="F207" s="1" t="s">
        <v>1767</v>
      </c>
      <c r="G207" s="1" t="e">
        <f>-ure</f>
        <v>#NAME?</v>
      </c>
      <c r="I207" s="1" t="s">
        <v>1784</v>
      </c>
      <c r="J207" s="1" t="s">
        <v>1785</v>
      </c>
      <c r="K207" s="1" t="s">
        <v>1786</v>
      </c>
      <c r="L207" s="1" t="s">
        <v>1787</v>
      </c>
      <c r="M207" s="1" t="s">
        <v>1788</v>
      </c>
      <c r="N207" s="1" t="s">
        <v>1789</v>
      </c>
      <c r="O207" s="1" t="s">
        <v>1790</v>
      </c>
    </row>
    <row r="208" s="1" customFormat="1" spans="1:15">
      <c r="A208" s="1" t="s">
        <v>15</v>
      </c>
      <c r="B208" s="1" t="s">
        <v>1791</v>
      </c>
      <c r="C208" s="1" t="s">
        <v>84</v>
      </c>
      <c r="F208" s="1" t="s">
        <v>1767</v>
      </c>
      <c r="G208" s="1" t="e">
        <f>-ual</f>
        <v>#NAME?</v>
      </c>
      <c r="H208" s="1" t="e">
        <f>-ity</f>
        <v>#NAME?</v>
      </c>
      <c r="I208" s="1" t="s">
        <v>1792</v>
      </c>
      <c r="J208" s="1" t="s">
        <v>1793</v>
      </c>
      <c r="K208" s="1" t="s">
        <v>1794</v>
      </c>
      <c r="L208" s="1" t="s">
        <v>1795</v>
      </c>
      <c r="M208" s="1" t="s">
        <v>1796</v>
      </c>
      <c r="N208" s="1" t="s">
        <v>1797</v>
      </c>
      <c r="O208" s="1" t="s">
        <v>1798</v>
      </c>
    </row>
    <row r="209" s="1" customFormat="1" spans="1:15">
      <c r="A209" s="1" t="s">
        <v>15</v>
      </c>
      <c r="B209" s="1" t="s">
        <v>1799</v>
      </c>
      <c r="C209" s="1" t="s">
        <v>84</v>
      </c>
      <c r="D209" s="1" t="s">
        <v>1507</v>
      </c>
      <c r="F209" s="1" t="s">
        <v>1767</v>
      </c>
      <c r="G209" s="1" t="e">
        <f>-ion</f>
        <v>#NAME?</v>
      </c>
      <c r="I209" s="1" t="s">
        <v>1800</v>
      </c>
      <c r="J209" s="1" t="s">
        <v>1801</v>
      </c>
      <c r="K209" s="1" t="s">
        <v>1802</v>
      </c>
      <c r="L209" s="1" t="s">
        <v>1803</v>
      </c>
      <c r="M209" s="1" t="s">
        <v>1804</v>
      </c>
      <c r="N209" s="1" t="s">
        <v>1805</v>
      </c>
      <c r="O209" s="1" t="s">
        <v>1806</v>
      </c>
    </row>
    <row r="210" s="1" customFormat="1" spans="1:15">
      <c r="A210" s="1" t="s">
        <v>15</v>
      </c>
      <c r="B210" s="1" t="s">
        <v>1807</v>
      </c>
      <c r="C210" s="1" t="s">
        <v>84</v>
      </c>
      <c r="D210" s="1" t="s">
        <v>1808</v>
      </c>
      <c r="F210" s="1" t="s">
        <v>1767</v>
      </c>
      <c r="G210" s="1" t="e">
        <f>-ure</f>
        <v>#NAME?</v>
      </c>
      <c r="I210" s="1" t="s">
        <v>1809</v>
      </c>
      <c r="J210" s="1" t="s">
        <v>1810</v>
      </c>
      <c r="K210" s="1" t="s">
        <v>1811</v>
      </c>
      <c r="L210" s="1" t="s">
        <v>1812</v>
      </c>
      <c r="M210" s="1" t="s">
        <v>1813</v>
      </c>
      <c r="N210" s="1" t="s">
        <v>1814</v>
      </c>
      <c r="O210" s="1" t="s">
        <v>1815</v>
      </c>
    </row>
    <row r="211" s="1" customFormat="1" spans="1:15">
      <c r="A211" s="1" t="s">
        <v>15</v>
      </c>
      <c r="B211" s="1" t="s">
        <v>1816</v>
      </c>
      <c r="C211" s="1" t="s">
        <v>17</v>
      </c>
      <c r="F211" s="1" t="s">
        <v>1767</v>
      </c>
      <c r="G211" s="1" t="e">
        <f>-ilious</f>
        <v>#NAME?</v>
      </c>
      <c r="I211" s="1" t="s">
        <v>1817</v>
      </c>
      <c r="J211" s="1" t="s">
        <v>1818</v>
      </c>
      <c r="K211" s="1" t="s">
        <v>1819</v>
      </c>
      <c r="L211" s="1" t="s">
        <v>1820</v>
      </c>
      <c r="M211" s="1" t="s">
        <v>1821</v>
      </c>
      <c r="N211" s="1" t="s">
        <v>1822</v>
      </c>
      <c r="O211" s="1" t="s">
        <v>1823</v>
      </c>
    </row>
    <row r="212" s="1" customFormat="1" spans="1:15">
      <c r="A212" s="1" t="s">
        <v>15</v>
      </c>
      <c r="B212" s="1" t="s">
        <v>1824</v>
      </c>
      <c r="C212" s="1" t="s">
        <v>47</v>
      </c>
      <c r="F212" s="1" t="s">
        <v>1767</v>
      </c>
      <c r="G212" s="1" t="e">
        <f>-uate</f>
        <v>#NAME?</v>
      </c>
      <c r="I212" s="1" t="s">
        <v>1825</v>
      </c>
      <c r="J212" s="1" t="s">
        <v>1826</v>
      </c>
      <c r="K212" s="1" t="s">
        <v>1827</v>
      </c>
      <c r="L212" s="1" t="s">
        <v>1828</v>
      </c>
      <c r="M212" s="1" t="s">
        <v>1829</v>
      </c>
      <c r="N212" s="1" t="s">
        <v>1830</v>
      </c>
      <c r="O212" s="1" t="s">
        <v>1831</v>
      </c>
    </row>
    <row r="213" s="1" customFormat="1" spans="1:15">
      <c r="A213" s="1" t="s">
        <v>15</v>
      </c>
      <c r="B213" s="1" t="s">
        <v>1832</v>
      </c>
      <c r="C213" s="1" t="s">
        <v>17</v>
      </c>
      <c r="F213" s="1" t="s">
        <v>1833</v>
      </c>
      <c r="G213" s="1" t="e">
        <f>-ent</f>
        <v>#NAME?</v>
      </c>
      <c r="I213" s="1" t="s">
        <v>1834</v>
      </c>
      <c r="J213" s="1" t="s">
        <v>1835</v>
      </c>
      <c r="K213" s="1" t="s">
        <v>1836</v>
      </c>
      <c r="L213" s="1" t="s">
        <v>1837</v>
      </c>
      <c r="M213" s="1" t="s">
        <v>1838</v>
      </c>
      <c r="N213" s="1" t="s">
        <v>1839</v>
      </c>
      <c r="O213" s="1" t="s">
        <v>1840</v>
      </c>
    </row>
    <row r="214" s="1" customFormat="1" spans="1:15">
      <c r="A214" s="1" t="s">
        <v>15</v>
      </c>
      <c r="B214" s="1" t="s">
        <v>1841</v>
      </c>
      <c r="C214" s="1" t="s">
        <v>47</v>
      </c>
      <c r="D214" s="1" t="s">
        <v>48</v>
      </c>
      <c r="E214" s="1" t="s">
        <v>1842</v>
      </c>
      <c r="F214" s="1" t="s">
        <v>1843</v>
      </c>
      <c r="I214" s="1" t="s">
        <v>1844</v>
      </c>
      <c r="J214" s="1" t="s">
        <v>1845</v>
      </c>
      <c r="K214" s="1" t="s">
        <v>1846</v>
      </c>
      <c r="L214" s="1" t="s">
        <v>1847</v>
      </c>
      <c r="M214" s="1" t="s">
        <v>1848</v>
      </c>
      <c r="N214" s="1" t="s">
        <v>1849</v>
      </c>
      <c r="O214" s="1" t="s">
        <v>1850</v>
      </c>
    </row>
    <row r="215" s="1" customFormat="1" spans="1:15">
      <c r="A215" s="1" t="s">
        <v>15</v>
      </c>
      <c r="B215" s="1" t="s">
        <v>1851</v>
      </c>
      <c r="C215" s="1" t="s">
        <v>17</v>
      </c>
      <c r="F215" s="1" t="s">
        <v>1851</v>
      </c>
      <c r="I215" s="1" t="s">
        <v>1852</v>
      </c>
      <c r="J215" s="1" t="s">
        <v>1853</v>
      </c>
      <c r="K215" s="1" t="s">
        <v>1854</v>
      </c>
      <c r="L215" s="1" t="s">
        <v>1855</v>
      </c>
      <c r="M215" s="1" t="s">
        <v>1856</v>
      </c>
      <c r="N215" s="1" t="s">
        <v>1857</v>
      </c>
      <c r="O215" s="1" t="s">
        <v>1858</v>
      </c>
    </row>
    <row r="216" s="1" customFormat="1" spans="1:15">
      <c r="A216" s="1" t="s">
        <v>15</v>
      </c>
      <c r="B216" s="1" t="s">
        <v>1859</v>
      </c>
      <c r="C216" s="1" t="s">
        <v>84</v>
      </c>
      <c r="F216" s="1" t="s">
        <v>1851</v>
      </c>
      <c r="G216" s="1" t="e">
        <f>-ty</f>
        <v>#NAME?</v>
      </c>
      <c r="I216" s="1" t="s">
        <v>1860</v>
      </c>
      <c r="J216" s="1" t="s">
        <v>1861</v>
      </c>
      <c r="K216" s="1" t="s">
        <v>1862</v>
      </c>
      <c r="L216" s="1" t="s">
        <v>1863</v>
      </c>
      <c r="M216" s="1" t="s">
        <v>1864</v>
      </c>
      <c r="N216" s="1" t="s">
        <v>1865</v>
      </c>
      <c r="O216" s="1" t="s">
        <v>1866</v>
      </c>
    </row>
    <row r="217" s="1" customFormat="1" spans="1:15">
      <c r="A217" s="1" t="s">
        <v>15</v>
      </c>
      <c r="B217" s="1" t="s">
        <v>1867</v>
      </c>
      <c r="C217" s="1" t="s">
        <v>37</v>
      </c>
      <c r="D217" s="1" t="s">
        <v>1842</v>
      </c>
      <c r="F217" s="1" t="s">
        <v>1868</v>
      </c>
      <c r="G217" s="1" t="e">
        <f>-ate</f>
        <v>#NAME?</v>
      </c>
      <c r="I217" s="1" t="s">
        <v>1869</v>
      </c>
      <c r="J217" s="1" t="s">
        <v>1853</v>
      </c>
      <c r="K217" s="1" t="s">
        <v>1870</v>
      </c>
      <c r="L217" s="1" t="s">
        <v>1871</v>
      </c>
      <c r="M217" s="1" t="s">
        <v>1872</v>
      </c>
      <c r="N217" s="1" t="s">
        <v>1873</v>
      </c>
      <c r="O217" s="1" t="s">
        <v>1874</v>
      </c>
    </row>
    <row r="218" s="1" customFormat="1" spans="1:15">
      <c r="A218" s="1" t="s">
        <v>15</v>
      </c>
      <c r="B218" s="1" t="s">
        <v>1875</v>
      </c>
      <c r="C218" s="1" t="s">
        <v>84</v>
      </c>
      <c r="F218" s="1" t="s">
        <v>1868</v>
      </c>
      <c r="G218" s="1" t="e">
        <f>-ety</f>
        <v>#NAME?</v>
      </c>
      <c r="I218" s="1" t="s">
        <v>1876</v>
      </c>
      <c r="J218" s="1" t="s">
        <v>1877</v>
      </c>
      <c r="K218" s="1" t="s">
        <v>1878</v>
      </c>
      <c r="L218" s="1" t="s">
        <v>1879</v>
      </c>
      <c r="M218" s="1" t="s">
        <v>1880</v>
      </c>
      <c r="N218" s="1" t="s">
        <v>1881</v>
      </c>
      <c r="O218" s="1" t="s">
        <v>1882</v>
      </c>
    </row>
    <row r="219" s="1" customFormat="1" spans="1:15">
      <c r="A219" s="1" t="s">
        <v>15</v>
      </c>
      <c r="B219" s="1" t="s">
        <v>1883</v>
      </c>
      <c r="C219" s="1" t="s">
        <v>17</v>
      </c>
      <c r="D219" s="1" t="s">
        <v>1457</v>
      </c>
      <c r="F219" s="1" t="s">
        <v>1851</v>
      </c>
      <c r="I219" s="1" t="s">
        <v>1884</v>
      </c>
      <c r="J219" s="1" t="s">
        <v>1885</v>
      </c>
      <c r="K219" s="1" t="s">
        <v>1886</v>
      </c>
      <c r="L219" s="1" t="s">
        <v>1887</v>
      </c>
      <c r="M219" s="1" t="s">
        <v>283</v>
      </c>
      <c r="N219" s="1" t="s">
        <v>1888</v>
      </c>
      <c r="O219" s="1" t="s">
        <v>1889</v>
      </c>
    </row>
    <row r="220" s="1" customFormat="1" spans="1:15">
      <c r="A220" s="1" t="s">
        <v>15</v>
      </c>
      <c r="B220" s="1" t="s">
        <v>1890</v>
      </c>
      <c r="C220" s="1" t="s">
        <v>84</v>
      </c>
      <c r="F220" s="1" t="s">
        <v>1868</v>
      </c>
      <c r="G220" s="1" t="e">
        <f>-et</f>
        <v>#NAME?</v>
      </c>
      <c r="H220" s="1" t="e">
        <f>-_xleta.or</f>
        <v>#VALUE!</v>
      </c>
      <c r="I220" s="1" t="s">
        <v>1891</v>
      </c>
      <c r="J220" s="1" t="s">
        <v>1892</v>
      </c>
      <c r="K220" s="1" t="s">
        <v>1893</v>
      </c>
      <c r="L220" s="1" t="s">
        <v>1894</v>
      </c>
      <c r="M220" s="1" t="s">
        <v>1895</v>
      </c>
      <c r="N220" s="1" t="s">
        <v>1896</v>
      </c>
      <c r="O220" s="1" t="s">
        <v>1897</v>
      </c>
    </row>
    <row r="221" s="1" customFormat="1" spans="1:15">
      <c r="A221" s="1" t="s">
        <v>15</v>
      </c>
      <c r="B221" s="1" t="s">
        <v>1898</v>
      </c>
      <c r="C221" s="1" t="s">
        <v>17</v>
      </c>
      <c r="F221" s="1" t="s">
        <v>1868</v>
      </c>
      <c r="G221" s="1" t="e">
        <f>-et</f>
        <v>#NAME?</v>
      </c>
      <c r="H221" s="1" t="e">
        <f>-ary</f>
        <v>#NAME?</v>
      </c>
      <c r="I221" s="1" t="s">
        <v>1899</v>
      </c>
      <c r="J221" s="1" t="s">
        <v>1900</v>
      </c>
      <c r="K221" s="1" t="s">
        <v>1901</v>
      </c>
      <c r="L221" s="1" t="s">
        <v>1902</v>
      </c>
      <c r="M221" s="1" t="s">
        <v>1903</v>
      </c>
      <c r="N221" s="1" t="s">
        <v>1904</v>
      </c>
      <c r="O221" s="1" t="s">
        <v>1905</v>
      </c>
    </row>
    <row r="222" s="1" customFormat="1" spans="1:15">
      <c r="A222" s="1" t="s">
        <v>15</v>
      </c>
      <c r="B222" s="1" t="s">
        <v>1906</v>
      </c>
      <c r="C222" s="1" t="s">
        <v>327</v>
      </c>
      <c r="D222" s="1" t="s">
        <v>1842</v>
      </c>
      <c r="F222" s="1" t="s">
        <v>1868</v>
      </c>
      <c r="G222" s="1" t="e">
        <f>-ate</f>
        <v>#NAME?</v>
      </c>
      <c r="H222" s="1" t="e">
        <f>-ly</f>
        <v>#NAME?</v>
      </c>
      <c r="I222" s="1" t="s">
        <v>1907</v>
      </c>
      <c r="J222" s="1" t="s">
        <v>1908</v>
      </c>
      <c r="K222" s="1" t="s">
        <v>1909</v>
      </c>
      <c r="L222" s="1" t="s">
        <v>1910</v>
      </c>
      <c r="M222" s="1" t="s">
        <v>1911</v>
      </c>
      <c r="N222" s="1" t="s">
        <v>1912</v>
      </c>
      <c r="O222" s="1" t="s">
        <v>1913</v>
      </c>
    </row>
    <row r="223" s="1" customFormat="1" spans="1:15">
      <c r="A223" s="1" t="s">
        <v>15</v>
      </c>
      <c r="B223" s="1" t="s">
        <v>1914</v>
      </c>
      <c r="C223" s="1" t="s">
        <v>47</v>
      </c>
      <c r="D223" s="1" t="s">
        <v>1915</v>
      </c>
      <c r="E223" s="1" t="s">
        <v>1842</v>
      </c>
      <c r="F223" s="1" t="s">
        <v>1868</v>
      </c>
      <c r="G223" s="1" t="e">
        <f>-ate</f>
        <v>#NAME?</v>
      </c>
      <c r="I223" s="1" t="s">
        <v>1916</v>
      </c>
      <c r="J223" s="1" t="s">
        <v>1917</v>
      </c>
      <c r="K223" s="1" t="s">
        <v>1918</v>
      </c>
      <c r="L223" s="1" t="s">
        <v>1919</v>
      </c>
      <c r="M223" s="1" t="s">
        <v>1920</v>
      </c>
      <c r="N223" s="1" t="s">
        <v>1921</v>
      </c>
      <c r="O223" s="1" t="s">
        <v>1922</v>
      </c>
    </row>
    <row r="224" s="1" customFormat="1" spans="1:15">
      <c r="A224" s="1" t="s">
        <v>15</v>
      </c>
      <c r="B224" s="1" t="s">
        <v>1923</v>
      </c>
      <c r="C224" s="1" t="s">
        <v>47</v>
      </c>
      <c r="D224" s="1" t="s">
        <v>1061</v>
      </c>
      <c r="F224" s="1" t="s">
        <v>1868</v>
      </c>
      <c r="G224" s="1" t="e">
        <f>-ate</f>
        <v>#NAME?</v>
      </c>
      <c r="I224" s="1" t="s">
        <v>1924</v>
      </c>
      <c r="J224" s="1" t="s">
        <v>1925</v>
      </c>
      <c r="K224" s="1" t="s">
        <v>1926</v>
      </c>
      <c r="L224" s="1" t="s">
        <v>1927</v>
      </c>
      <c r="M224" s="1" t="s">
        <v>1928</v>
      </c>
      <c r="N224" s="1" t="s">
        <v>1929</v>
      </c>
      <c r="O224" s="1" t="s">
        <v>1930</v>
      </c>
    </row>
    <row r="225" s="1" customFormat="1" spans="1:15">
      <c r="A225" s="1" t="s">
        <v>15</v>
      </c>
      <c r="B225" s="1" t="s">
        <v>1931</v>
      </c>
      <c r="C225" s="1" t="s">
        <v>17</v>
      </c>
      <c r="D225" s="1" t="s">
        <v>1052</v>
      </c>
      <c r="E225" s="1" t="s">
        <v>1842</v>
      </c>
      <c r="F225" s="1" t="s">
        <v>1868</v>
      </c>
      <c r="G225" s="1" t="e">
        <f>-ate</f>
        <v>#NAME?</v>
      </c>
      <c r="I225" s="1" t="s">
        <v>1932</v>
      </c>
      <c r="J225" s="1" t="s">
        <v>1933</v>
      </c>
      <c r="K225" s="1" t="s">
        <v>1934</v>
      </c>
      <c r="L225" s="1" t="s">
        <v>1935</v>
      </c>
      <c r="M225" s="1" t="s">
        <v>1936</v>
      </c>
      <c r="N225" s="1" t="s">
        <v>1937</v>
      </c>
      <c r="O225" s="1" t="s">
        <v>1938</v>
      </c>
    </row>
    <row r="226" s="1" customFormat="1" spans="1:15">
      <c r="A226" s="1" t="s">
        <v>15</v>
      </c>
      <c r="B226" s="1" t="s">
        <v>1939</v>
      </c>
      <c r="C226" s="1" t="s">
        <v>84</v>
      </c>
      <c r="D226" s="1" t="s">
        <v>1457</v>
      </c>
      <c r="F226" s="1" t="s">
        <v>1868</v>
      </c>
      <c r="G226" s="1" t="e">
        <f>-ety</f>
        <v>#NAME?</v>
      </c>
      <c r="I226" s="1" t="s">
        <v>1940</v>
      </c>
      <c r="J226" s="1" t="s">
        <v>1941</v>
      </c>
      <c r="K226" s="1" t="s">
        <v>1942</v>
      </c>
      <c r="L226" s="1" t="s">
        <v>1943</v>
      </c>
      <c r="M226" s="1" t="s">
        <v>1944</v>
      </c>
      <c r="N226" s="1" t="s">
        <v>1945</v>
      </c>
      <c r="O226" s="1" t="s">
        <v>1946</v>
      </c>
    </row>
    <row r="227" s="1" customFormat="1" spans="1:15">
      <c r="A227" s="1" t="s">
        <v>15</v>
      </c>
      <c r="B227" s="1" t="s">
        <v>1947</v>
      </c>
      <c r="C227" s="1" t="s">
        <v>84</v>
      </c>
      <c r="D227" s="1" t="s">
        <v>1948</v>
      </c>
      <c r="F227" s="1" t="s">
        <v>1949</v>
      </c>
      <c r="I227" s="1" t="s">
        <v>1950</v>
      </c>
      <c r="J227" s="1" t="s">
        <v>1951</v>
      </c>
      <c r="K227" s="1" t="s">
        <v>1952</v>
      </c>
      <c r="L227" s="1" t="s">
        <v>1953</v>
      </c>
      <c r="M227" s="1" t="s">
        <v>1954</v>
      </c>
      <c r="N227" s="1" t="s">
        <v>1955</v>
      </c>
      <c r="O227" s="1" t="s">
        <v>1956</v>
      </c>
    </row>
    <row r="228" s="1" customFormat="1" spans="1:15">
      <c r="A228" s="1" t="s">
        <v>15</v>
      </c>
      <c r="B228" s="1" t="s">
        <v>1957</v>
      </c>
      <c r="C228" s="1" t="s">
        <v>84</v>
      </c>
      <c r="D228" s="1" t="s">
        <v>1948</v>
      </c>
      <c r="F228" s="1" t="s">
        <v>1958</v>
      </c>
      <c r="I228" s="1" t="s">
        <v>1959</v>
      </c>
      <c r="J228" s="1" t="s">
        <v>1960</v>
      </c>
      <c r="K228" s="1" t="s">
        <v>1961</v>
      </c>
      <c r="L228" s="1" t="s">
        <v>1962</v>
      </c>
      <c r="M228" s="1" t="s">
        <v>1963</v>
      </c>
      <c r="N228" s="1" t="s">
        <v>1964</v>
      </c>
      <c r="O228" s="1" t="s">
        <v>1965</v>
      </c>
    </row>
    <row r="229" s="1" customFormat="1" spans="1:15">
      <c r="A229" s="1" t="s">
        <v>15</v>
      </c>
      <c r="B229" s="1" t="s">
        <v>1966</v>
      </c>
      <c r="C229" s="1" t="s">
        <v>84</v>
      </c>
      <c r="D229" s="1" t="s">
        <v>1967</v>
      </c>
      <c r="F229" s="1" t="s">
        <v>1968</v>
      </c>
      <c r="I229" s="1" t="s">
        <v>1969</v>
      </c>
      <c r="J229" s="1" t="s">
        <v>1970</v>
      </c>
      <c r="K229" s="1" t="s">
        <v>1971</v>
      </c>
      <c r="L229" s="1" t="s">
        <v>1972</v>
      </c>
      <c r="M229" s="1" t="s">
        <v>1973</v>
      </c>
      <c r="N229" s="1" t="s">
        <v>1974</v>
      </c>
      <c r="O229" s="1" t="s">
        <v>1975</v>
      </c>
    </row>
    <row r="230" s="1" customFormat="1" spans="1:15">
      <c r="A230" s="1" t="s">
        <v>15</v>
      </c>
      <c r="B230" s="1" t="s">
        <v>1976</v>
      </c>
      <c r="C230" s="1" t="s">
        <v>84</v>
      </c>
      <c r="D230" s="1" t="s">
        <v>1967</v>
      </c>
      <c r="F230" s="1" t="s">
        <v>1977</v>
      </c>
      <c r="I230" s="1" t="s">
        <v>1978</v>
      </c>
      <c r="J230" s="1" t="s">
        <v>1979</v>
      </c>
      <c r="K230" s="1" t="s">
        <v>1980</v>
      </c>
      <c r="L230" s="1" t="s">
        <v>1981</v>
      </c>
      <c r="M230" s="1" t="s">
        <v>1982</v>
      </c>
      <c r="N230" s="1" t="s">
        <v>1983</v>
      </c>
      <c r="O230" s="1" t="s">
        <v>1984</v>
      </c>
    </row>
    <row r="231" s="1" customFormat="1" spans="1:15">
      <c r="A231" s="1" t="s">
        <v>15</v>
      </c>
      <c r="B231" s="1" t="s">
        <v>1985</v>
      </c>
      <c r="C231" s="1" t="s">
        <v>84</v>
      </c>
      <c r="D231" s="1" t="s">
        <v>1948</v>
      </c>
      <c r="F231" s="1" t="s">
        <v>1986</v>
      </c>
      <c r="I231" s="1" t="s">
        <v>1987</v>
      </c>
      <c r="J231" s="1" t="s">
        <v>1988</v>
      </c>
      <c r="K231" s="1" t="s">
        <v>1989</v>
      </c>
      <c r="L231" s="1" t="s">
        <v>1990</v>
      </c>
      <c r="M231" s="1" t="s">
        <v>1991</v>
      </c>
      <c r="N231" s="1" t="s">
        <v>1992</v>
      </c>
      <c r="O231" s="1" t="s">
        <v>1993</v>
      </c>
    </row>
    <row r="232" s="1" customFormat="1" spans="1:15">
      <c r="A232" s="1" t="s">
        <v>15</v>
      </c>
      <c r="B232" s="1" t="s">
        <v>1994</v>
      </c>
      <c r="C232" s="1" t="s">
        <v>84</v>
      </c>
      <c r="D232" s="1" t="s">
        <v>1948</v>
      </c>
      <c r="F232" s="1" t="s">
        <v>1995</v>
      </c>
      <c r="I232" s="1" t="s">
        <v>1996</v>
      </c>
      <c r="J232" s="1" t="s">
        <v>1997</v>
      </c>
      <c r="K232" s="1" t="s">
        <v>1998</v>
      </c>
      <c r="L232" s="1" t="s">
        <v>1999</v>
      </c>
      <c r="M232" s="1" t="s">
        <v>2000</v>
      </c>
      <c r="N232" s="1" t="s">
        <v>2001</v>
      </c>
      <c r="O232" s="1" t="s">
        <v>2002</v>
      </c>
    </row>
    <row r="233" s="1" customFormat="1" spans="1:15">
      <c r="A233" s="1" t="s">
        <v>15</v>
      </c>
      <c r="B233" s="1" t="s">
        <v>2003</v>
      </c>
      <c r="C233" s="1" t="s">
        <v>84</v>
      </c>
      <c r="D233" s="1" t="s">
        <v>1948</v>
      </c>
      <c r="F233" s="1" t="s">
        <v>2004</v>
      </c>
      <c r="I233" s="1" t="s">
        <v>2005</v>
      </c>
      <c r="J233" s="1" t="s">
        <v>2006</v>
      </c>
      <c r="K233" s="1" t="s">
        <v>2007</v>
      </c>
      <c r="L233" s="1" t="s">
        <v>2008</v>
      </c>
      <c r="M233" s="1" t="s">
        <v>2009</v>
      </c>
      <c r="N233" s="1" t="s">
        <v>2010</v>
      </c>
      <c r="O233" s="1" t="s">
        <v>2011</v>
      </c>
    </row>
    <row r="234" s="1" customFormat="1" spans="1:15">
      <c r="A234" s="1" t="s">
        <v>15</v>
      </c>
      <c r="B234" s="1" t="s">
        <v>2012</v>
      </c>
      <c r="C234" s="1" t="s">
        <v>84</v>
      </c>
      <c r="D234" s="1" t="s">
        <v>1948</v>
      </c>
      <c r="F234" s="1" t="s">
        <v>2013</v>
      </c>
      <c r="I234" s="1" t="s">
        <v>2014</v>
      </c>
      <c r="K234" s="1" t="s">
        <v>2015</v>
      </c>
      <c r="L234" s="1" t="s">
        <v>2016</v>
      </c>
      <c r="M234" s="1" t="s">
        <v>2017</v>
      </c>
      <c r="N234" s="1" t="s">
        <v>2018</v>
      </c>
      <c r="O234" s="1" t="s">
        <v>2019</v>
      </c>
    </row>
    <row r="235" s="1" customFormat="1" spans="1:15">
      <c r="A235" s="1" t="s">
        <v>15</v>
      </c>
      <c r="B235" s="1" t="s">
        <v>2020</v>
      </c>
      <c r="C235" s="1" t="s">
        <v>17</v>
      </c>
      <c r="D235" s="1" t="s">
        <v>1948</v>
      </c>
      <c r="F235" s="1" t="s">
        <v>2021</v>
      </c>
      <c r="G235" s="1" t="e">
        <f>-ic</f>
        <v>#NAME?</v>
      </c>
      <c r="I235" s="1" t="s">
        <v>2022</v>
      </c>
      <c r="K235" s="1" t="s">
        <v>2023</v>
      </c>
      <c r="L235" s="1" t="s">
        <v>2024</v>
      </c>
      <c r="M235" s="1" t="s">
        <v>2025</v>
      </c>
      <c r="N235" s="1" t="s">
        <v>2026</v>
      </c>
      <c r="O235" s="1" t="s">
        <v>2027</v>
      </c>
    </row>
    <row r="236" s="1" customFormat="1" spans="1:15">
      <c r="A236" s="1" t="s">
        <v>15</v>
      </c>
      <c r="B236" s="1" t="s">
        <v>2028</v>
      </c>
      <c r="C236" s="1" t="s">
        <v>17</v>
      </c>
      <c r="D236" s="1" t="s">
        <v>1948</v>
      </c>
      <c r="F236" s="1" t="s">
        <v>2029</v>
      </c>
      <c r="G236" s="1" t="e">
        <f>-ic</f>
        <v>#NAME?</v>
      </c>
      <c r="I236" s="1" t="s">
        <v>2030</v>
      </c>
      <c r="J236" s="1" t="s">
        <v>2031</v>
      </c>
      <c r="K236" s="1" t="s">
        <v>2032</v>
      </c>
      <c r="L236" s="1" t="s">
        <v>2033</v>
      </c>
      <c r="M236" s="1" t="s">
        <v>2034</v>
      </c>
      <c r="N236" s="1" t="s">
        <v>2035</v>
      </c>
      <c r="O236" s="1" t="s">
        <v>2036</v>
      </c>
    </row>
    <row r="237" s="1" customFormat="1" spans="1:15">
      <c r="A237" s="1" t="s">
        <v>15</v>
      </c>
      <c r="B237" s="1" t="s">
        <v>2037</v>
      </c>
      <c r="C237" s="1" t="s">
        <v>84</v>
      </c>
      <c r="D237" s="1" t="s">
        <v>2038</v>
      </c>
      <c r="F237" s="1" t="s">
        <v>2039</v>
      </c>
      <c r="I237" s="1" t="s">
        <v>2040</v>
      </c>
      <c r="J237" s="1" t="s">
        <v>2041</v>
      </c>
      <c r="K237" s="1" t="s">
        <v>2042</v>
      </c>
      <c r="L237" s="1" t="s">
        <v>2043</v>
      </c>
      <c r="M237" s="1" t="s">
        <v>2044</v>
      </c>
      <c r="N237" s="1" t="s">
        <v>2045</v>
      </c>
      <c r="O237" s="1" t="s">
        <v>2046</v>
      </c>
    </row>
    <row r="238" s="1" customFormat="1" spans="1:15">
      <c r="A238" s="1" t="s">
        <v>15</v>
      </c>
      <c r="B238" s="1" t="s">
        <v>2047</v>
      </c>
      <c r="C238" s="1" t="s">
        <v>84</v>
      </c>
      <c r="D238" s="1" t="s">
        <v>2038</v>
      </c>
      <c r="F238" s="1" t="s">
        <v>2048</v>
      </c>
      <c r="I238" s="1" t="s">
        <v>2049</v>
      </c>
      <c r="J238" s="1" t="s">
        <v>2050</v>
      </c>
      <c r="K238" s="1" t="s">
        <v>2051</v>
      </c>
      <c r="L238" s="1" t="s">
        <v>2052</v>
      </c>
      <c r="M238" s="1" t="s">
        <v>2053</v>
      </c>
      <c r="N238" s="1" t="s">
        <v>2054</v>
      </c>
      <c r="O238" s="1" t="s">
        <v>2055</v>
      </c>
    </row>
    <row r="239" s="1" customFormat="1" spans="1:15">
      <c r="A239" s="1" t="s">
        <v>15</v>
      </c>
      <c r="B239" s="1" t="s">
        <v>2056</v>
      </c>
      <c r="C239" s="1" t="s">
        <v>84</v>
      </c>
      <c r="D239" s="1" t="s">
        <v>2038</v>
      </c>
      <c r="F239" s="1" t="s">
        <v>2057</v>
      </c>
      <c r="I239" s="1" t="s">
        <v>2058</v>
      </c>
      <c r="J239" s="1" t="s">
        <v>2059</v>
      </c>
      <c r="K239" s="1" t="s">
        <v>2060</v>
      </c>
      <c r="L239" s="1" t="s">
        <v>2061</v>
      </c>
      <c r="M239" s="1" t="s">
        <v>2062</v>
      </c>
      <c r="N239" s="1" t="s">
        <v>2063</v>
      </c>
      <c r="O239" s="1" t="s">
        <v>2064</v>
      </c>
    </row>
    <row r="240" s="1" customFormat="1" spans="1:15">
      <c r="A240" s="1" t="s">
        <v>15</v>
      </c>
      <c r="B240" s="1" t="s">
        <v>2065</v>
      </c>
      <c r="C240" s="1" t="s">
        <v>1216</v>
      </c>
      <c r="D240" s="1" t="s">
        <v>2038</v>
      </c>
      <c r="F240" s="1" t="s">
        <v>2066</v>
      </c>
      <c r="G240" s="1" t="s">
        <v>2067</v>
      </c>
      <c r="H240" s="1" t="e">
        <f>-al</f>
        <v>#NAME?</v>
      </c>
      <c r="I240" s="1" t="s">
        <v>2068</v>
      </c>
      <c r="J240" s="1" t="s">
        <v>2069</v>
      </c>
      <c r="K240" s="1" t="s">
        <v>2070</v>
      </c>
      <c r="L240" s="1" t="s">
        <v>2071</v>
      </c>
      <c r="M240" s="1" t="s">
        <v>2072</v>
      </c>
      <c r="N240" s="1" t="s">
        <v>2073</v>
      </c>
      <c r="O240" s="1" t="s">
        <v>2074</v>
      </c>
    </row>
    <row r="241" s="1" customFormat="1" spans="1:15">
      <c r="A241" s="1" t="s">
        <v>15</v>
      </c>
      <c r="B241" s="1" t="s">
        <v>2075</v>
      </c>
      <c r="C241" s="1" t="s">
        <v>84</v>
      </c>
      <c r="D241" s="1" t="s">
        <v>2038</v>
      </c>
      <c r="F241" s="1" t="s">
        <v>2076</v>
      </c>
      <c r="I241" s="1" t="s">
        <v>2077</v>
      </c>
      <c r="J241" s="1" t="s">
        <v>2078</v>
      </c>
      <c r="K241" s="1" t="s">
        <v>2079</v>
      </c>
      <c r="L241" s="1" t="s">
        <v>2080</v>
      </c>
      <c r="M241" s="1" t="s">
        <v>2081</v>
      </c>
      <c r="N241" s="1" t="s">
        <v>2082</v>
      </c>
      <c r="O241" s="1" t="s">
        <v>2083</v>
      </c>
    </row>
    <row r="242" s="1" customFormat="1" spans="1:15">
      <c r="A242" s="1" t="s">
        <v>15</v>
      </c>
      <c r="B242" s="1" t="s">
        <v>2084</v>
      </c>
      <c r="C242" s="1" t="s">
        <v>84</v>
      </c>
      <c r="D242" s="1" t="s">
        <v>2038</v>
      </c>
      <c r="F242" s="1" t="s">
        <v>2039</v>
      </c>
      <c r="G242" s="1" t="e">
        <f>-ity</f>
        <v>#NAME?</v>
      </c>
      <c r="I242" s="1" t="s">
        <v>2085</v>
      </c>
      <c r="K242" s="1" t="s">
        <v>2086</v>
      </c>
      <c r="L242" s="1" t="s">
        <v>2087</v>
      </c>
      <c r="M242" s="1" t="s">
        <v>2088</v>
      </c>
      <c r="N242" s="1" t="s">
        <v>2089</v>
      </c>
      <c r="O242" s="1" t="s">
        <v>2090</v>
      </c>
    </row>
    <row r="243" s="1" customFormat="1" spans="1:15">
      <c r="A243" s="1" t="s">
        <v>15</v>
      </c>
      <c r="B243" s="1" t="s">
        <v>2091</v>
      </c>
      <c r="C243" s="1" t="s">
        <v>17</v>
      </c>
      <c r="D243" s="1" t="s">
        <v>2038</v>
      </c>
      <c r="F243" s="1" t="s">
        <v>2092</v>
      </c>
      <c r="G243" s="1" t="e">
        <f>-ic</f>
        <v>#NAME?</v>
      </c>
      <c r="I243" s="1" t="s">
        <v>2093</v>
      </c>
      <c r="K243" s="1" t="s">
        <v>2094</v>
      </c>
      <c r="L243" s="1" t="s">
        <v>2095</v>
      </c>
      <c r="M243" s="1" t="s">
        <v>2096</v>
      </c>
      <c r="N243" s="1" t="s">
        <v>2097</v>
      </c>
      <c r="O243" s="1" t="s">
        <v>2098</v>
      </c>
    </row>
    <row r="244" s="1" customFormat="1" spans="1:15">
      <c r="A244" s="1" t="s">
        <v>15</v>
      </c>
      <c r="B244" s="1" t="s">
        <v>2099</v>
      </c>
      <c r="C244" s="1" t="s">
        <v>84</v>
      </c>
      <c r="D244" s="1" t="s">
        <v>2038</v>
      </c>
      <c r="F244" s="1" t="s">
        <v>2100</v>
      </c>
      <c r="I244" s="1" t="s">
        <v>2101</v>
      </c>
      <c r="K244" s="1" t="s">
        <v>2102</v>
      </c>
      <c r="L244" s="1" t="s">
        <v>2103</v>
      </c>
      <c r="M244" s="1" t="s">
        <v>2104</v>
      </c>
      <c r="N244" s="1" t="s">
        <v>2105</v>
      </c>
      <c r="O244" s="1" t="s">
        <v>2106</v>
      </c>
    </row>
    <row r="245" s="1" customFormat="1" spans="1:15">
      <c r="A245" s="1" t="s">
        <v>15</v>
      </c>
      <c r="B245" s="1" t="s">
        <v>2107</v>
      </c>
      <c r="C245" s="1" t="s">
        <v>84</v>
      </c>
      <c r="D245" s="1" t="s">
        <v>2038</v>
      </c>
      <c r="F245" s="1" t="s">
        <v>2108</v>
      </c>
      <c r="G245" s="1" t="e">
        <f>-ancy</f>
        <v>#NAME?</v>
      </c>
      <c r="I245" s="1" t="s">
        <v>2109</v>
      </c>
      <c r="K245" s="1" t="s">
        <v>2110</v>
      </c>
      <c r="L245" s="1" t="s">
        <v>2111</v>
      </c>
      <c r="M245" s="1" t="s">
        <v>2112</v>
      </c>
      <c r="N245" s="1" t="s">
        <v>2113</v>
      </c>
      <c r="O245" s="1" t="s">
        <v>2114</v>
      </c>
    </row>
    <row r="246" s="1" customFormat="1" spans="1:15">
      <c r="A246" s="1" t="s">
        <v>15</v>
      </c>
      <c r="B246" s="1" t="s">
        <v>2115</v>
      </c>
      <c r="C246" s="1" t="s">
        <v>17</v>
      </c>
      <c r="D246" s="1" t="s">
        <v>2038</v>
      </c>
      <c r="F246" s="1" t="s">
        <v>2116</v>
      </c>
      <c r="I246" s="1" t="s">
        <v>2117</v>
      </c>
      <c r="K246" s="1" t="s">
        <v>2118</v>
      </c>
      <c r="L246" s="1" t="s">
        <v>2119</v>
      </c>
      <c r="M246" s="1" t="s">
        <v>2120</v>
      </c>
      <c r="N246" s="1" t="s">
        <v>2121</v>
      </c>
      <c r="O246" s="1" t="s">
        <v>2122</v>
      </c>
    </row>
    <row r="247" s="1" customFormat="1" spans="1:15">
      <c r="A247" s="1" t="s">
        <v>15</v>
      </c>
      <c r="B247" s="1" t="s">
        <v>2123</v>
      </c>
      <c r="C247" s="1" t="s">
        <v>17</v>
      </c>
      <c r="F247" s="1" t="s">
        <v>2124</v>
      </c>
      <c r="G247" s="1" t="e">
        <f>-ary</f>
        <v>#NAME?</v>
      </c>
      <c r="I247" s="1" t="s">
        <v>2125</v>
      </c>
      <c r="J247" s="1" t="s">
        <v>2126</v>
      </c>
      <c r="K247" s="1" t="s">
        <v>2127</v>
      </c>
      <c r="L247" s="1" t="s">
        <v>2128</v>
      </c>
      <c r="M247" s="1" t="s">
        <v>2129</v>
      </c>
      <c r="N247" s="1" t="s">
        <v>2130</v>
      </c>
      <c r="O247" s="1" t="s">
        <v>2131</v>
      </c>
    </row>
    <row r="248" s="1" customFormat="1" spans="1:15">
      <c r="A248" s="1" t="s">
        <v>15</v>
      </c>
      <c r="B248" s="1" t="s">
        <v>2132</v>
      </c>
      <c r="C248" s="1" t="s">
        <v>17</v>
      </c>
      <c r="F248" s="1" t="s">
        <v>2124</v>
      </c>
      <c r="G248" s="1" t="e">
        <f>-itive</f>
        <v>#NAME?</v>
      </c>
      <c r="I248" s="1" t="s">
        <v>2133</v>
      </c>
      <c r="J248" s="1" t="s">
        <v>2134</v>
      </c>
      <c r="K248" s="1" t="s">
        <v>2135</v>
      </c>
      <c r="L248" s="1" t="s">
        <v>2136</v>
      </c>
      <c r="M248" s="1" t="s">
        <v>2137</v>
      </c>
      <c r="N248" s="1" t="s">
        <v>2138</v>
      </c>
      <c r="O248" s="1" t="s">
        <v>2139</v>
      </c>
    </row>
    <row r="249" s="1" customFormat="1" spans="1:15">
      <c r="A249" s="1" t="s">
        <v>15</v>
      </c>
      <c r="B249" s="1" t="s">
        <v>2140</v>
      </c>
      <c r="C249" s="1" t="s">
        <v>84</v>
      </c>
      <c r="F249" s="1" t="s">
        <v>2141</v>
      </c>
      <c r="G249" s="1" t="e">
        <f>-_xleta.or</f>
        <v>#VALUE!</v>
      </c>
      <c r="H249" s="1" t="e">
        <f>-ity</f>
        <v>#NAME?</v>
      </c>
      <c r="I249" s="1" t="s">
        <v>2142</v>
      </c>
      <c r="J249" s="1" t="s">
        <v>2143</v>
      </c>
      <c r="K249" s="1" t="s">
        <v>2144</v>
      </c>
      <c r="L249" s="1" t="s">
        <v>2145</v>
      </c>
      <c r="M249" s="1" t="s">
        <v>2146</v>
      </c>
      <c r="N249" s="1" t="s">
        <v>2147</v>
      </c>
      <c r="O249" s="1" t="s">
        <v>2148</v>
      </c>
    </row>
    <row r="250" s="1" customFormat="1" spans="1:15">
      <c r="A250" s="1" t="s">
        <v>15</v>
      </c>
      <c r="B250" s="1" t="s">
        <v>2149</v>
      </c>
      <c r="C250" s="1" t="s">
        <v>483</v>
      </c>
      <c r="F250" s="1" t="s">
        <v>2150</v>
      </c>
      <c r="G250" s="1" t="s">
        <v>2151</v>
      </c>
      <c r="H250" s="1" t="e">
        <f>-al</f>
        <v>#NAME?</v>
      </c>
      <c r="I250" s="1" t="s">
        <v>2152</v>
      </c>
      <c r="J250" s="1" t="s">
        <v>2153</v>
      </c>
      <c r="K250" s="1" t="s">
        <v>2154</v>
      </c>
      <c r="L250" s="1" t="s">
        <v>2155</v>
      </c>
      <c r="M250" s="1" t="s">
        <v>2156</v>
      </c>
      <c r="N250" s="1" t="s">
        <v>2157</v>
      </c>
      <c r="O250" s="1" t="s">
        <v>2158</v>
      </c>
    </row>
    <row r="251" s="1" customFormat="1" spans="1:15">
      <c r="A251" s="1" t="s">
        <v>15</v>
      </c>
      <c r="B251" s="1" t="s">
        <v>2159</v>
      </c>
      <c r="C251" s="1" t="s">
        <v>84</v>
      </c>
      <c r="F251" s="1" t="s">
        <v>2150</v>
      </c>
      <c r="G251" s="1" t="s">
        <v>2151</v>
      </c>
      <c r="H251" s="1" t="e">
        <f>-le</f>
        <v>#NAME?</v>
      </c>
      <c r="I251" s="1" t="s">
        <v>2160</v>
      </c>
      <c r="J251" s="1" t="s">
        <v>2161</v>
      </c>
      <c r="K251" s="1" t="s">
        <v>2154</v>
      </c>
      <c r="L251" s="1" t="s">
        <v>2162</v>
      </c>
      <c r="M251" s="1" t="s">
        <v>2163</v>
      </c>
      <c r="N251" s="1" t="s">
        <v>2164</v>
      </c>
      <c r="O251" s="1" t="s">
        <v>2165</v>
      </c>
    </row>
    <row r="252" s="1" customFormat="1" spans="1:15">
      <c r="A252" s="1" t="s">
        <v>15</v>
      </c>
      <c r="B252" s="1" t="s">
        <v>2166</v>
      </c>
      <c r="C252" s="1" t="s">
        <v>483</v>
      </c>
      <c r="F252" s="1" t="s">
        <v>2124</v>
      </c>
      <c r="G252" s="1" t="e">
        <f>-e</f>
        <v>#NAME?</v>
      </c>
      <c r="I252" s="1" t="s">
        <v>2167</v>
      </c>
      <c r="J252" s="1" t="s">
        <v>2168</v>
      </c>
      <c r="K252" s="1" t="s">
        <v>2169</v>
      </c>
      <c r="L252" s="1" t="s">
        <v>2170</v>
      </c>
      <c r="M252" s="1" t="s">
        <v>2171</v>
      </c>
      <c r="N252" s="1" t="s">
        <v>2172</v>
      </c>
      <c r="O252" s="1" t="s">
        <v>2173</v>
      </c>
    </row>
    <row r="253" s="1" customFormat="1" spans="1:15">
      <c r="A253" s="1" t="s">
        <v>15</v>
      </c>
      <c r="B253" s="1" t="s">
        <v>2174</v>
      </c>
      <c r="C253" s="1" t="s">
        <v>84</v>
      </c>
      <c r="F253" s="1" t="s">
        <v>2150</v>
      </c>
      <c r="G253" s="1" t="e">
        <f>-ce</f>
        <v>#NAME?</v>
      </c>
      <c r="I253" s="1" t="s">
        <v>2175</v>
      </c>
      <c r="J253" s="1" t="s">
        <v>2176</v>
      </c>
      <c r="K253" s="1" t="s">
        <v>2177</v>
      </c>
      <c r="L253" s="1" t="s">
        <v>2178</v>
      </c>
      <c r="M253" s="1" t="s">
        <v>2179</v>
      </c>
      <c r="N253" s="1" t="s">
        <v>2180</v>
      </c>
      <c r="O253" s="1" t="s">
        <v>2181</v>
      </c>
    </row>
    <row r="254" s="1" customFormat="1" spans="1:15">
      <c r="A254" s="1" t="s">
        <v>15</v>
      </c>
      <c r="B254" s="1" t="s">
        <v>2182</v>
      </c>
      <c r="C254" s="1" t="s">
        <v>84</v>
      </c>
      <c r="F254" s="1" t="s">
        <v>2124</v>
      </c>
      <c r="G254" s="1" t="e">
        <f>-ate</f>
        <v>#NAME?</v>
      </c>
      <c r="I254" s="1" t="s">
        <v>2183</v>
      </c>
      <c r="J254" s="1" t="s">
        <v>2184</v>
      </c>
      <c r="K254" s="1" t="s">
        <v>2185</v>
      </c>
      <c r="L254" s="1" t="s">
        <v>2186</v>
      </c>
      <c r="M254" s="1" t="s">
        <v>2187</v>
      </c>
      <c r="N254" s="1" t="s">
        <v>2188</v>
      </c>
      <c r="O254" s="1" t="s">
        <v>2189</v>
      </c>
    </row>
    <row r="255" s="1" customFormat="1" spans="1:15">
      <c r="A255" s="1" t="s">
        <v>15</v>
      </c>
      <c r="B255" s="1" t="s">
        <v>2190</v>
      </c>
      <c r="C255" s="1" t="s">
        <v>84</v>
      </c>
      <c r="F255" s="1" t="s">
        <v>2124</v>
      </c>
      <c r="G255" s="1" t="e">
        <f>-er</f>
        <v>#NAME?</v>
      </c>
      <c r="I255" s="1" t="s">
        <v>2191</v>
      </c>
      <c r="J255" s="1" t="s">
        <v>2192</v>
      </c>
      <c r="K255" s="1" t="s">
        <v>2193</v>
      </c>
      <c r="L255" s="1" t="s">
        <v>2194</v>
      </c>
      <c r="M255" s="1" t="s">
        <v>2195</v>
      </c>
      <c r="N255" s="1" t="s">
        <v>2196</v>
      </c>
      <c r="O255" s="1" t="s">
        <v>2197</v>
      </c>
    </row>
    <row r="256" s="1" customFormat="1" spans="1:15">
      <c r="A256" s="1" t="s">
        <v>15</v>
      </c>
      <c r="B256" s="1" t="s">
        <v>2198</v>
      </c>
      <c r="C256" s="1" t="s">
        <v>17</v>
      </c>
      <c r="F256" s="1" t="s">
        <v>2124</v>
      </c>
      <c r="G256" s="1" t="s">
        <v>2199</v>
      </c>
      <c r="H256" s="1" t="e">
        <f>-al</f>
        <v>#NAME?</v>
      </c>
      <c r="I256" s="1" t="s">
        <v>2200</v>
      </c>
      <c r="J256" s="1" t="s">
        <v>2201</v>
      </c>
      <c r="K256" s="1" t="s">
        <v>2202</v>
      </c>
      <c r="L256" s="1" t="s">
        <v>2203</v>
      </c>
      <c r="M256" s="1" t="s">
        <v>2204</v>
      </c>
      <c r="N256" s="1" t="s">
        <v>2205</v>
      </c>
      <c r="O256" s="1" t="s">
        <v>2206</v>
      </c>
    </row>
    <row r="257" s="1" customFormat="1" spans="1:15">
      <c r="A257" s="1" t="s">
        <v>15</v>
      </c>
      <c r="B257" s="1" t="s">
        <v>2207</v>
      </c>
      <c r="C257" s="1" t="s">
        <v>75</v>
      </c>
      <c r="D257" s="1" t="s">
        <v>1122</v>
      </c>
      <c r="F257" s="1" t="s">
        <v>464</v>
      </c>
      <c r="I257" s="1" t="s">
        <v>2208</v>
      </c>
      <c r="J257" s="1" t="s">
        <v>2209</v>
      </c>
      <c r="K257" s="1" t="s">
        <v>2210</v>
      </c>
      <c r="L257" s="1" t="s">
        <v>2211</v>
      </c>
      <c r="M257" s="1" t="s">
        <v>2212</v>
      </c>
      <c r="N257" s="1" t="s">
        <v>2213</v>
      </c>
      <c r="O257" s="1" t="s">
        <v>2214</v>
      </c>
    </row>
    <row r="258" s="1" customFormat="1" spans="1:15">
      <c r="A258" s="1" t="s">
        <v>15</v>
      </c>
      <c r="B258" s="1" t="s">
        <v>2215</v>
      </c>
      <c r="C258" s="1" t="s">
        <v>473</v>
      </c>
      <c r="D258" s="1" t="s">
        <v>1122</v>
      </c>
      <c r="F258" s="1" t="s">
        <v>878</v>
      </c>
      <c r="I258" s="1" t="s">
        <v>2216</v>
      </c>
      <c r="J258" s="1" t="s">
        <v>2217</v>
      </c>
      <c r="K258" s="1" t="s">
        <v>2218</v>
      </c>
      <c r="L258" s="1" t="s">
        <v>2219</v>
      </c>
      <c r="M258" s="1" t="s">
        <v>2220</v>
      </c>
      <c r="N258" s="1" t="s">
        <v>2221</v>
      </c>
      <c r="O258" s="1" t="s">
        <v>2222</v>
      </c>
    </row>
    <row r="259" s="1" customFormat="1" spans="1:15">
      <c r="A259" s="1" t="s">
        <v>15</v>
      </c>
      <c r="B259" s="1" t="s">
        <v>2223</v>
      </c>
      <c r="C259" s="1" t="s">
        <v>47</v>
      </c>
      <c r="D259" s="1" t="s">
        <v>1122</v>
      </c>
      <c r="F259" s="1" t="s">
        <v>2224</v>
      </c>
      <c r="I259" s="1" t="s">
        <v>2225</v>
      </c>
      <c r="J259" s="1" t="s">
        <v>2226</v>
      </c>
      <c r="K259" s="1" t="s">
        <v>2227</v>
      </c>
      <c r="L259" s="1" t="s">
        <v>2228</v>
      </c>
      <c r="M259" s="1" t="s">
        <v>2229</v>
      </c>
      <c r="N259" s="1" t="s">
        <v>2230</v>
      </c>
      <c r="O259" s="1" t="s">
        <v>2231</v>
      </c>
    </row>
    <row r="260" s="1" customFormat="1" spans="1:15">
      <c r="A260" s="1" t="s">
        <v>15</v>
      </c>
      <c r="B260" s="1" t="s">
        <v>2232</v>
      </c>
      <c r="C260" s="1" t="s">
        <v>47</v>
      </c>
      <c r="D260" s="1" t="s">
        <v>1122</v>
      </c>
      <c r="F260" s="1" t="s">
        <v>2233</v>
      </c>
      <c r="I260" s="1" t="s">
        <v>2234</v>
      </c>
      <c r="J260" s="1" t="s">
        <v>2235</v>
      </c>
      <c r="K260" s="1" t="s">
        <v>2236</v>
      </c>
      <c r="L260" s="1" t="s">
        <v>2237</v>
      </c>
      <c r="M260" s="1" t="s">
        <v>2238</v>
      </c>
      <c r="N260" s="1" t="s">
        <v>2239</v>
      </c>
      <c r="O260" s="1" t="s">
        <v>2240</v>
      </c>
    </row>
    <row r="261" s="1" customFormat="1" spans="1:15">
      <c r="A261" s="1" t="s">
        <v>15</v>
      </c>
      <c r="B261" s="1" t="s">
        <v>2241</v>
      </c>
      <c r="C261" s="1" t="s">
        <v>75</v>
      </c>
      <c r="D261" s="1" t="s">
        <v>1122</v>
      </c>
      <c r="F261" s="1" t="s">
        <v>2242</v>
      </c>
      <c r="I261" s="1" t="s">
        <v>2243</v>
      </c>
      <c r="J261" s="1" t="s">
        <v>2244</v>
      </c>
      <c r="K261" s="1" t="s">
        <v>2245</v>
      </c>
      <c r="L261" s="1" t="s">
        <v>2246</v>
      </c>
      <c r="M261" s="1" t="s">
        <v>2247</v>
      </c>
      <c r="N261" s="1" t="s">
        <v>2248</v>
      </c>
      <c r="O261" s="1" t="s">
        <v>2249</v>
      </c>
    </row>
    <row r="262" s="1" customFormat="1" spans="1:15">
      <c r="A262" s="1" t="s">
        <v>15</v>
      </c>
      <c r="B262" s="1" t="s">
        <v>2250</v>
      </c>
      <c r="C262" s="1" t="s">
        <v>47</v>
      </c>
      <c r="D262" s="1" t="s">
        <v>1122</v>
      </c>
      <c r="F262" s="1" t="s">
        <v>2251</v>
      </c>
      <c r="I262" s="1" t="s">
        <v>2252</v>
      </c>
      <c r="J262" s="1" t="s">
        <v>2253</v>
      </c>
      <c r="K262" s="1" t="s">
        <v>2254</v>
      </c>
      <c r="L262" s="1" t="s">
        <v>2255</v>
      </c>
      <c r="M262" s="1" t="s">
        <v>2256</v>
      </c>
      <c r="N262" s="1" t="s">
        <v>2257</v>
      </c>
      <c r="O262" s="1" t="s">
        <v>2258</v>
      </c>
    </row>
    <row r="263" s="1" customFormat="1" spans="1:15">
      <c r="A263" s="1" t="s">
        <v>15</v>
      </c>
      <c r="B263" s="1" t="s">
        <v>2259</v>
      </c>
      <c r="C263" s="1" t="s">
        <v>473</v>
      </c>
      <c r="D263" s="1" t="s">
        <v>1122</v>
      </c>
      <c r="F263" s="1" t="s">
        <v>2260</v>
      </c>
      <c r="I263" s="1" t="s">
        <v>2261</v>
      </c>
      <c r="J263" s="1" t="s">
        <v>2262</v>
      </c>
      <c r="K263" s="1" t="s">
        <v>2263</v>
      </c>
      <c r="L263" s="1" t="s">
        <v>2264</v>
      </c>
      <c r="M263" s="1" t="s">
        <v>2265</v>
      </c>
      <c r="N263" s="1" t="s">
        <v>2266</v>
      </c>
      <c r="O263" s="1" t="s">
        <v>2267</v>
      </c>
    </row>
    <row r="264" s="1" customFormat="1" spans="1:15">
      <c r="A264" s="1" t="s">
        <v>15</v>
      </c>
      <c r="B264" s="1" t="s">
        <v>2268</v>
      </c>
      <c r="C264" s="1" t="s">
        <v>75</v>
      </c>
      <c r="D264" s="1" t="s">
        <v>1122</v>
      </c>
      <c r="F264" s="1" t="s">
        <v>2269</v>
      </c>
      <c r="I264" s="1" t="s">
        <v>2270</v>
      </c>
      <c r="J264" s="1" t="s">
        <v>2271</v>
      </c>
      <c r="K264" s="1" t="s">
        <v>2272</v>
      </c>
      <c r="L264" s="1" t="s">
        <v>2273</v>
      </c>
      <c r="M264" s="1" t="s">
        <v>2274</v>
      </c>
      <c r="N264" s="1" t="s">
        <v>2275</v>
      </c>
      <c r="O264" s="1" t="s">
        <v>2276</v>
      </c>
    </row>
    <row r="265" s="1" customFormat="1" spans="1:15">
      <c r="A265" s="1" t="s">
        <v>15</v>
      </c>
      <c r="B265" s="1" t="s">
        <v>2277</v>
      </c>
      <c r="C265" s="1" t="s">
        <v>75</v>
      </c>
      <c r="D265" s="1" t="s">
        <v>1122</v>
      </c>
      <c r="F265" s="1" t="s">
        <v>474</v>
      </c>
      <c r="I265" s="1" t="s">
        <v>2278</v>
      </c>
      <c r="J265" s="1" t="s">
        <v>2279</v>
      </c>
      <c r="K265" s="1" t="s">
        <v>2280</v>
      </c>
      <c r="L265" s="1" t="s">
        <v>2281</v>
      </c>
      <c r="M265" s="1" t="s">
        <v>2282</v>
      </c>
      <c r="N265" s="1" t="s">
        <v>2283</v>
      </c>
      <c r="O265" s="1" t="s">
        <v>2284</v>
      </c>
    </row>
    <row r="266" s="1" customFormat="1" spans="1:15">
      <c r="A266" s="1" t="s">
        <v>15</v>
      </c>
      <c r="B266" s="1" t="s">
        <v>2285</v>
      </c>
      <c r="C266" s="1" t="s">
        <v>75</v>
      </c>
      <c r="D266" s="1" t="s">
        <v>1122</v>
      </c>
      <c r="F266" s="1" t="s">
        <v>2286</v>
      </c>
      <c r="I266" s="1" t="s">
        <v>2287</v>
      </c>
      <c r="J266" s="1" t="s">
        <v>2288</v>
      </c>
      <c r="K266" s="1" t="s">
        <v>2289</v>
      </c>
      <c r="L266" s="1" t="s">
        <v>2290</v>
      </c>
      <c r="M266" s="1" t="s">
        <v>2291</v>
      </c>
      <c r="N266" s="1" t="s">
        <v>2292</v>
      </c>
      <c r="O266" s="1" t="s">
        <v>2293</v>
      </c>
    </row>
    <row r="267" s="1" customFormat="1" spans="1:15">
      <c r="A267" s="1" t="s">
        <v>15</v>
      </c>
      <c r="B267" s="1" t="s">
        <v>2294</v>
      </c>
      <c r="C267" s="1" t="s">
        <v>84</v>
      </c>
      <c r="D267" s="1" t="s">
        <v>1122</v>
      </c>
      <c r="F267" s="1" t="s">
        <v>2295</v>
      </c>
      <c r="G267" s="1" t="e">
        <f>-al</f>
        <v>#NAME?</v>
      </c>
      <c r="I267" s="1" t="s">
        <v>2296</v>
      </c>
      <c r="J267" s="1" t="s">
        <v>2297</v>
      </c>
      <c r="K267" s="1" t="s">
        <v>2298</v>
      </c>
      <c r="L267" s="1" t="s">
        <v>2299</v>
      </c>
      <c r="M267" s="1" t="s">
        <v>2300</v>
      </c>
      <c r="N267" s="1" t="s">
        <v>2301</v>
      </c>
      <c r="O267" s="1" t="s">
        <v>2302</v>
      </c>
    </row>
    <row r="268" s="1" customFormat="1" spans="1:15">
      <c r="A268" s="1" t="s">
        <v>15</v>
      </c>
      <c r="B268" s="1" t="s">
        <v>2303</v>
      </c>
      <c r="C268" s="1" t="s">
        <v>84</v>
      </c>
      <c r="D268" s="1" t="s">
        <v>1122</v>
      </c>
      <c r="F268" s="1" t="s">
        <v>2304</v>
      </c>
      <c r="I268" s="1" t="s">
        <v>2305</v>
      </c>
      <c r="J268" s="1" t="s">
        <v>2306</v>
      </c>
      <c r="K268" s="1" t="s">
        <v>2307</v>
      </c>
      <c r="L268" s="1" t="s">
        <v>2308</v>
      </c>
      <c r="M268" s="1" t="s">
        <v>2309</v>
      </c>
      <c r="N268" s="1" t="s">
        <v>2310</v>
      </c>
      <c r="O268" s="1" t="s">
        <v>2311</v>
      </c>
    </row>
    <row r="269" s="1" customFormat="1" spans="1:15">
      <c r="A269" s="1" t="s">
        <v>15</v>
      </c>
      <c r="B269" s="1" t="s">
        <v>2312</v>
      </c>
      <c r="C269" s="1" t="s">
        <v>473</v>
      </c>
      <c r="F269" s="1" t="s">
        <v>2313</v>
      </c>
      <c r="G269" s="1" t="e">
        <f>-e</f>
        <v>#NAME?</v>
      </c>
      <c r="I269" s="1" t="s">
        <v>2314</v>
      </c>
      <c r="J269" s="1" t="s">
        <v>2315</v>
      </c>
      <c r="K269" s="1" t="s">
        <v>2316</v>
      </c>
      <c r="L269" s="1" t="s">
        <v>2317</v>
      </c>
      <c r="M269" s="1" t="s">
        <v>2318</v>
      </c>
      <c r="N269" s="1" t="s">
        <v>2319</v>
      </c>
      <c r="O269" s="1" t="s">
        <v>2320</v>
      </c>
    </row>
    <row r="270" s="1" customFormat="1" spans="1:15">
      <c r="A270" s="1" t="s">
        <v>15</v>
      </c>
      <c r="B270" s="1" t="s">
        <v>2321</v>
      </c>
      <c r="C270" s="1" t="s">
        <v>17</v>
      </c>
      <c r="F270" s="1" t="s">
        <v>2313</v>
      </c>
      <c r="G270" s="1" t="e">
        <f>-able</f>
        <v>#NAME?</v>
      </c>
      <c r="I270" s="1" t="s">
        <v>2322</v>
      </c>
      <c r="J270" s="1" t="s">
        <v>2323</v>
      </c>
      <c r="K270" s="1" t="s">
        <v>2324</v>
      </c>
      <c r="L270" s="1" t="s">
        <v>2325</v>
      </c>
      <c r="M270" s="1" t="s">
        <v>2326</v>
      </c>
      <c r="N270" s="1" t="s">
        <v>2327</v>
      </c>
      <c r="O270" s="1" t="s">
        <v>2328</v>
      </c>
    </row>
    <row r="271" s="1" customFormat="1" spans="1:15">
      <c r="A271" s="1" t="s">
        <v>15</v>
      </c>
      <c r="B271" s="1" t="s">
        <v>2329</v>
      </c>
      <c r="C271" s="1" t="s">
        <v>84</v>
      </c>
      <c r="F271" s="1" t="s">
        <v>2313</v>
      </c>
      <c r="G271" s="1" t="e">
        <f>-abil</f>
        <v>#NAME?</v>
      </c>
      <c r="H271" s="1" t="e">
        <f>-ity</f>
        <v>#NAME?</v>
      </c>
      <c r="I271" s="1" t="s">
        <v>2330</v>
      </c>
      <c r="J271" s="1" t="s">
        <v>2331</v>
      </c>
      <c r="K271" s="1" t="s">
        <v>2332</v>
      </c>
      <c r="L271" s="1" t="s">
        <v>2333</v>
      </c>
      <c r="M271" s="1" t="s">
        <v>2334</v>
      </c>
      <c r="N271" s="1" t="s">
        <v>2335</v>
      </c>
      <c r="O271" s="1" t="s">
        <v>2336</v>
      </c>
    </row>
    <row r="272" s="1" customFormat="1" spans="1:15">
      <c r="A272" s="1" t="s">
        <v>15</v>
      </c>
      <c r="B272" s="1" t="s">
        <v>2337</v>
      </c>
      <c r="C272" s="1" t="s">
        <v>84</v>
      </c>
      <c r="F272" s="1" t="s">
        <v>2313</v>
      </c>
      <c r="G272" s="1" t="e">
        <f>-ation</f>
        <v>#NAME?</v>
      </c>
      <c r="I272" s="1" t="s">
        <v>2338</v>
      </c>
      <c r="J272" s="1" t="s">
        <v>2339</v>
      </c>
      <c r="K272" s="1" t="s">
        <v>2340</v>
      </c>
      <c r="L272" s="1" t="s">
        <v>2341</v>
      </c>
      <c r="M272" s="1" t="s">
        <v>2342</v>
      </c>
      <c r="N272" s="1" t="s">
        <v>2343</v>
      </c>
      <c r="O272" s="1" t="s">
        <v>2344</v>
      </c>
    </row>
    <row r="273" s="1" customFormat="1" spans="1:15">
      <c r="A273" s="1" t="s">
        <v>15</v>
      </c>
      <c r="B273" s="1" t="s">
        <v>2345</v>
      </c>
      <c r="C273" s="1" t="s">
        <v>84</v>
      </c>
      <c r="F273" s="1" t="s">
        <v>2313</v>
      </c>
      <c r="G273" s="1" t="e">
        <f>-ity</f>
        <v>#NAME?</v>
      </c>
      <c r="I273" s="1" t="s">
        <v>2346</v>
      </c>
      <c r="J273" s="1" t="s">
        <v>2347</v>
      </c>
      <c r="K273" s="1" t="s">
        <v>2348</v>
      </c>
      <c r="L273" s="1" t="s">
        <v>2349</v>
      </c>
      <c r="M273" s="1" t="s">
        <v>2350</v>
      </c>
      <c r="N273" s="1" t="s">
        <v>2351</v>
      </c>
      <c r="O273" s="1" t="s">
        <v>2352</v>
      </c>
    </row>
    <row r="274" s="1" customFormat="1" spans="1:15">
      <c r="A274" s="1" t="s">
        <v>15</v>
      </c>
      <c r="B274" s="1" t="s">
        <v>2353</v>
      </c>
      <c r="C274" s="1" t="s">
        <v>47</v>
      </c>
      <c r="F274" s="1" t="s">
        <v>2354</v>
      </c>
      <c r="G274" s="1" t="e">
        <f>-e</f>
        <v>#NAME?</v>
      </c>
      <c r="I274" s="1" t="s">
        <v>2355</v>
      </c>
      <c r="J274" s="1" t="s">
        <v>2356</v>
      </c>
      <c r="K274" s="1" t="s">
        <v>2357</v>
      </c>
      <c r="L274" s="1" t="s">
        <v>2358</v>
      </c>
      <c r="M274" s="1" t="s">
        <v>2359</v>
      </c>
      <c r="N274" s="1" t="s">
        <v>2360</v>
      </c>
      <c r="O274" s="1" t="s">
        <v>2361</v>
      </c>
    </row>
    <row r="275" s="1" customFormat="1" spans="1:15">
      <c r="A275" s="1" t="s">
        <v>15</v>
      </c>
      <c r="B275" s="1" t="s">
        <v>2362</v>
      </c>
      <c r="C275" s="1" t="s">
        <v>47</v>
      </c>
      <c r="D275" s="1" t="s">
        <v>1842</v>
      </c>
      <c r="F275" s="1" t="s">
        <v>2354</v>
      </c>
      <c r="G275" s="1" t="e">
        <f>-e</f>
        <v>#NAME?</v>
      </c>
      <c r="I275" s="1" t="s">
        <v>2363</v>
      </c>
      <c r="J275" s="1" t="s">
        <v>2364</v>
      </c>
      <c r="K275" s="1" t="s">
        <v>2365</v>
      </c>
      <c r="L275" s="1" t="s">
        <v>2366</v>
      </c>
      <c r="M275" s="1" t="s">
        <v>2367</v>
      </c>
      <c r="N275" s="1" t="s">
        <v>2368</v>
      </c>
      <c r="O275" s="1" t="s">
        <v>2369</v>
      </c>
    </row>
    <row r="276" s="1" customFormat="1" spans="1:15">
      <c r="A276" s="1" t="s">
        <v>15</v>
      </c>
      <c r="B276" s="1" t="s">
        <v>2370</v>
      </c>
      <c r="C276" s="1" t="s">
        <v>84</v>
      </c>
      <c r="D276" s="1" t="s">
        <v>1842</v>
      </c>
      <c r="F276" s="1" t="s">
        <v>2354</v>
      </c>
      <c r="G276" s="1" t="e">
        <f>-al</f>
        <v>#NAME?</v>
      </c>
      <c r="I276" s="1" t="s">
        <v>2371</v>
      </c>
      <c r="J276" s="1" t="s">
        <v>2372</v>
      </c>
      <c r="K276" s="1" t="s">
        <v>2373</v>
      </c>
      <c r="L276" s="1" t="s">
        <v>2374</v>
      </c>
      <c r="M276" s="1" t="s">
        <v>2375</v>
      </c>
      <c r="N276" s="1" t="s">
        <v>2376</v>
      </c>
      <c r="O276" s="1" t="s">
        <v>2377</v>
      </c>
    </row>
    <row r="277" s="1" customFormat="1" spans="1:15">
      <c r="A277" s="1" t="s">
        <v>15</v>
      </c>
      <c r="B277" s="1" t="s">
        <v>2378</v>
      </c>
      <c r="C277" s="1" t="s">
        <v>47</v>
      </c>
      <c r="D277" s="1" t="s">
        <v>48</v>
      </c>
      <c r="F277" s="1" t="s">
        <v>2354</v>
      </c>
      <c r="G277" s="1" t="e">
        <f>-e</f>
        <v>#NAME?</v>
      </c>
      <c r="I277" s="1" t="s">
        <v>2379</v>
      </c>
      <c r="J277" s="1" t="s">
        <v>2380</v>
      </c>
      <c r="K277" s="1" t="s">
        <v>2381</v>
      </c>
      <c r="L277" s="1" t="s">
        <v>2382</v>
      </c>
      <c r="M277" s="1" t="s">
        <v>2383</v>
      </c>
      <c r="N277" s="1" t="s">
        <v>2384</v>
      </c>
      <c r="O277" s="1" t="s">
        <v>2385</v>
      </c>
    </row>
    <row r="278" s="1" customFormat="1" spans="1:15">
      <c r="A278" s="1" t="s">
        <v>15</v>
      </c>
      <c r="B278" s="1" t="s">
        <v>2386</v>
      </c>
      <c r="C278" s="1" t="s">
        <v>47</v>
      </c>
      <c r="D278" s="1" t="s">
        <v>48</v>
      </c>
      <c r="F278" s="1" t="s">
        <v>2354</v>
      </c>
      <c r="G278" s="1" t="e">
        <f>-e</f>
        <v>#NAME?</v>
      </c>
      <c r="I278" s="1" t="s">
        <v>2387</v>
      </c>
      <c r="J278" s="1" t="s">
        <v>2388</v>
      </c>
      <c r="K278" s="1" t="s">
        <v>2389</v>
      </c>
      <c r="L278" s="1" t="s">
        <v>2390</v>
      </c>
      <c r="M278" s="1" t="s">
        <v>2391</v>
      </c>
      <c r="N278" s="1" t="s">
        <v>2392</v>
      </c>
      <c r="O278" s="1" t="s">
        <v>2393</v>
      </c>
    </row>
    <row r="279" s="1" customFormat="1" spans="1:15">
      <c r="A279" s="1" t="s">
        <v>15</v>
      </c>
      <c r="B279" s="1" t="s">
        <v>2394</v>
      </c>
      <c r="C279" s="1" t="s">
        <v>47</v>
      </c>
      <c r="D279" s="1" t="s">
        <v>788</v>
      </c>
      <c r="F279" s="1" t="s">
        <v>2354</v>
      </c>
      <c r="G279" s="1" t="e">
        <f>-e</f>
        <v>#NAME?</v>
      </c>
      <c r="I279" s="1" t="s">
        <v>2395</v>
      </c>
      <c r="J279" s="1" t="s">
        <v>2396</v>
      </c>
      <c r="K279" s="1" t="s">
        <v>2397</v>
      </c>
      <c r="L279" s="1" t="s">
        <v>2398</v>
      </c>
      <c r="M279" s="1" t="s">
        <v>2399</v>
      </c>
      <c r="N279" s="1" t="s">
        <v>2400</v>
      </c>
      <c r="O279" s="1" t="s">
        <v>2401</v>
      </c>
    </row>
    <row r="280" s="1" customFormat="1" spans="1:15">
      <c r="A280" s="1" t="s">
        <v>15</v>
      </c>
      <c r="B280" s="1" t="s">
        <v>2402</v>
      </c>
      <c r="C280" s="1" t="s">
        <v>84</v>
      </c>
      <c r="D280" s="1" t="s">
        <v>1842</v>
      </c>
      <c r="F280" s="1" t="s">
        <v>2313</v>
      </c>
      <c r="G280" s="1" t="e">
        <f>-ation</f>
        <v>#NAME?</v>
      </c>
      <c r="I280" s="1" t="s">
        <v>2403</v>
      </c>
      <c r="J280" s="1" t="s">
        <v>2404</v>
      </c>
      <c r="K280" s="1" t="s">
        <v>2405</v>
      </c>
      <c r="L280" s="1" t="s">
        <v>2406</v>
      </c>
      <c r="M280" s="1" t="s">
        <v>2407</v>
      </c>
      <c r="N280" s="1" t="s">
        <v>2408</v>
      </c>
      <c r="O280" s="1" t="s">
        <v>2409</v>
      </c>
    </row>
    <row r="281" s="1" customFormat="1" spans="1:15">
      <c r="A281" s="1" t="s">
        <v>15</v>
      </c>
      <c r="B281" s="1" t="s">
        <v>2410</v>
      </c>
      <c r="C281" s="1" t="s">
        <v>483</v>
      </c>
      <c r="F281" s="1" t="s">
        <v>2411</v>
      </c>
      <c r="G281" s="1" t="e">
        <f>-ent</f>
        <v>#NAME?</v>
      </c>
      <c r="H281" s="1" t="e">
        <f>-ial</f>
        <v>#NAME?</v>
      </c>
      <c r="I281" s="1" t="s">
        <v>2412</v>
      </c>
      <c r="J281" s="1" t="s">
        <v>2413</v>
      </c>
      <c r="K281" s="1" t="s">
        <v>2414</v>
      </c>
      <c r="L281" s="1" t="s">
        <v>2415</v>
      </c>
      <c r="M281" s="1" t="s">
        <v>2416</v>
      </c>
      <c r="N281" s="1" t="s">
        <v>2417</v>
      </c>
      <c r="O281" s="1" t="s">
        <v>2418</v>
      </c>
    </row>
    <row r="282" s="1" customFormat="1" spans="1:15">
      <c r="A282" s="1" t="s">
        <v>15</v>
      </c>
      <c r="B282" s="1" t="s">
        <v>2419</v>
      </c>
      <c r="C282" s="1" t="s">
        <v>17</v>
      </c>
      <c r="F282" s="1" t="s">
        <v>2411</v>
      </c>
      <c r="G282" s="1" t="e">
        <f>-ent</f>
        <v>#NAME?</v>
      </c>
      <c r="I282" s="1" t="s">
        <v>2420</v>
      </c>
      <c r="J282" s="1" t="s">
        <v>2421</v>
      </c>
      <c r="K282" s="1" t="s">
        <v>2422</v>
      </c>
      <c r="L282" s="1" t="s">
        <v>2423</v>
      </c>
      <c r="M282" s="1" t="s">
        <v>2424</v>
      </c>
      <c r="N282" s="1" t="s">
        <v>2425</v>
      </c>
      <c r="O282" s="1" t="s">
        <v>2426</v>
      </c>
    </row>
    <row r="283" s="1" customFormat="1" spans="1:15">
      <c r="A283" s="1" t="s">
        <v>15</v>
      </c>
      <c r="B283" s="1" t="s">
        <v>2427</v>
      </c>
      <c r="C283" s="1" t="s">
        <v>17</v>
      </c>
      <c r="D283" s="1" t="s">
        <v>1457</v>
      </c>
      <c r="F283" s="1" t="s">
        <v>2411</v>
      </c>
      <c r="G283" s="1" t="e">
        <f>-ent</f>
        <v>#NAME?</v>
      </c>
      <c r="I283" s="1" t="s">
        <v>2428</v>
      </c>
      <c r="J283" s="1" t="s">
        <v>2429</v>
      </c>
      <c r="K283" s="1" t="s">
        <v>2430</v>
      </c>
      <c r="L283" s="1" t="s">
        <v>2431</v>
      </c>
      <c r="M283" s="1" t="s">
        <v>2432</v>
      </c>
      <c r="N283" s="1" t="s">
        <v>2433</v>
      </c>
      <c r="O283" s="1" t="s">
        <v>2434</v>
      </c>
    </row>
    <row r="284" s="1" customFormat="1" spans="1:15">
      <c r="A284" s="1" t="s">
        <v>15</v>
      </c>
      <c r="B284" s="1" t="s">
        <v>2435</v>
      </c>
      <c r="C284" s="1" t="s">
        <v>17</v>
      </c>
      <c r="D284" s="1" t="s">
        <v>2436</v>
      </c>
      <c r="F284" s="1" t="s">
        <v>2411</v>
      </c>
      <c r="G284" s="1" t="e">
        <f>-ent</f>
        <v>#NAME?</v>
      </c>
      <c r="I284" s="1" t="s">
        <v>2437</v>
      </c>
      <c r="K284" s="1" t="s">
        <v>2438</v>
      </c>
      <c r="L284" s="1" t="s">
        <v>2439</v>
      </c>
      <c r="M284" s="1" t="s">
        <v>2440</v>
      </c>
      <c r="N284" s="1" t="s">
        <v>2441</v>
      </c>
      <c r="O284" s="1" t="s">
        <v>2442</v>
      </c>
    </row>
    <row r="285" s="1" customFormat="1" spans="1:15">
      <c r="A285" s="1" t="s">
        <v>15</v>
      </c>
      <c r="B285" s="1" t="s">
        <v>2443</v>
      </c>
      <c r="C285" s="1" t="s">
        <v>17</v>
      </c>
      <c r="F285" s="1" t="s">
        <v>2444</v>
      </c>
      <c r="G285" s="1" t="e">
        <f>-ible</f>
        <v>#NAME?</v>
      </c>
      <c r="I285" s="1" t="s">
        <v>2445</v>
      </c>
      <c r="J285" s="1" t="s">
        <v>2323</v>
      </c>
      <c r="K285" s="1" t="s">
        <v>2446</v>
      </c>
      <c r="L285" s="1" t="s">
        <v>2447</v>
      </c>
      <c r="M285" s="1" t="s">
        <v>2448</v>
      </c>
      <c r="N285" s="1" t="s">
        <v>2449</v>
      </c>
      <c r="O285" s="1" t="s">
        <v>2450</v>
      </c>
    </row>
    <row r="286" s="1" customFormat="1" spans="1:15">
      <c r="A286" s="1" t="s">
        <v>15</v>
      </c>
      <c r="B286" s="1" t="s">
        <v>2451</v>
      </c>
      <c r="C286" s="1" t="s">
        <v>84</v>
      </c>
      <c r="F286" s="1" t="s">
        <v>2444</v>
      </c>
      <c r="G286" s="1" t="e">
        <f>-ible</f>
        <v>#NAME?</v>
      </c>
      <c r="H286" s="1" t="e">
        <f>-ity</f>
        <v>#NAME?</v>
      </c>
      <c r="I286" s="1" t="s">
        <v>2452</v>
      </c>
      <c r="J286" s="1" t="s">
        <v>2453</v>
      </c>
      <c r="K286" s="1" t="s">
        <v>2454</v>
      </c>
      <c r="L286" s="1" t="s">
        <v>2455</v>
      </c>
      <c r="M286" s="1" t="s">
        <v>2456</v>
      </c>
      <c r="N286" s="1" t="s">
        <v>2457</v>
      </c>
      <c r="O286" s="1" t="s">
        <v>2458</v>
      </c>
    </row>
    <row r="287" s="1" customFormat="1" spans="1:15">
      <c r="A287" s="1" t="s">
        <v>15</v>
      </c>
      <c r="B287" s="1" t="s">
        <v>2459</v>
      </c>
      <c r="C287" s="1" t="s">
        <v>84</v>
      </c>
      <c r="F287" s="1" t="s">
        <v>2411</v>
      </c>
      <c r="G287" s="1" t="e">
        <f>-ency</f>
        <v>#NAME?</v>
      </c>
      <c r="I287" s="1" t="s">
        <v>2460</v>
      </c>
      <c r="K287" s="1" t="s">
        <v>2461</v>
      </c>
      <c r="L287" s="1" t="s">
        <v>2462</v>
      </c>
      <c r="M287" s="1" t="s">
        <v>2463</v>
      </c>
      <c r="N287" s="1" t="s">
        <v>2464</v>
      </c>
      <c r="O287" s="1" t="s">
        <v>2465</v>
      </c>
    </row>
    <row r="288" s="1" customFormat="1" spans="1:15">
      <c r="A288" s="1" t="s">
        <v>15</v>
      </c>
      <c r="B288" s="1" t="s">
        <v>2466</v>
      </c>
      <c r="C288" s="1" t="s">
        <v>84</v>
      </c>
      <c r="F288" s="1" t="s">
        <v>2411</v>
      </c>
      <c r="G288" s="1" t="e">
        <f>-ent</f>
        <v>#NAME?</v>
      </c>
      <c r="H288" s="1" t="e">
        <f>-ate</f>
        <v>#NAME?</v>
      </c>
      <c r="I288" s="1" t="s">
        <v>2467</v>
      </c>
      <c r="K288" s="1" t="s">
        <v>2468</v>
      </c>
      <c r="L288" s="1" t="s">
        <v>2469</v>
      </c>
      <c r="M288" s="1" t="s">
        <v>2470</v>
      </c>
      <c r="N288" s="1" t="s">
        <v>2471</v>
      </c>
      <c r="O288" s="1" t="s">
        <v>2472</v>
      </c>
    </row>
    <row r="289" s="1" customFormat="1" spans="1:15">
      <c r="A289" s="1" t="s">
        <v>15</v>
      </c>
      <c r="B289" s="1" t="s">
        <v>2473</v>
      </c>
      <c r="C289" s="1" t="s">
        <v>84</v>
      </c>
      <c r="D289" s="1" t="s">
        <v>2474</v>
      </c>
      <c r="F289" s="1" t="s">
        <v>2411</v>
      </c>
      <c r="I289" s="1" t="s">
        <v>2475</v>
      </c>
      <c r="K289" s="1" t="s">
        <v>2476</v>
      </c>
      <c r="L289" s="1" t="s">
        <v>2477</v>
      </c>
      <c r="M289" s="1" t="s">
        <v>2478</v>
      </c>
      <c r="N289" s="1" t="s">
        <v>2479</v>
      </c>
      <c r="O289" s="1" t="s">
        <v>2480</v>
      </c>
    </row>
    <row r="290" s="1" customFormat="1" spans="1:15">
      <c r="A290" s="1" t="s">
        <v>15</v>
      </c>
      <c r="B290" s="1" t="s">
        <v>2481</v>
      </c>
      <c r="C290" s="1" t="s">
        <v>84</v>
      </c>
      <c r="F290" s="1" t="s">
        <v>2411</v>
      </c>
      <c r="G290" s="1" t="e">
        <f>-ent</f>
        <v>#NAME?</v>
      </c>
      <c r="H290" s="1" t="e">
        <f>-ality</f>
        <v>#NAME?</v>
      </c>
      <c r="I290" s="1" t="s">
        <v>2482</v>
      </c>
      <c r="K290" s="1" t="s">
        <v>2483</v>
      </c>
      <c r="L290" s="1" t="s">
        <v>2484</v>
      </c>
      <c r="M290" s="1" t="s">
        <v>2485</v>
      </c>
      <c r="N290" s="1" t="s">
        <v>2486</v>
      </c>
      <c r="O290" s="1" t="s">
        <v>2487</v>
      </c>
    </row>
    <row r="291" s="1" customFormat="1" spans="1:15">
      <c r="A291" s="1" t="s">
        <v>15</v>
      </c>
      <c r="B291" s="1" t="s">
        <v>2488</v>
      </c>
      <c r="C291" s="1" t="s">
        <v>47</v>
      </c>
      <c r="D291" s="1" t="s">
        <v>126</v>
      </c>
      <c r="F291" s="1" t="s">
        <v>2489</v>
      </c>
      <c r="I291" s="1" t="s">
        <v>2490</v>
      </c>
      <c r="J291" s="1" t="s">
        <v>2491</v>
      </c>
      <c r="K291" s="1" t="s">
        <v>2492</v>
      </c>
      <c r="L291" s="1" t="s">
        <v>2493</v>
      </c>
      <c r="M291" s="1" t="s">
        <v>2494</v>
      </c>
      <c r="N291" s="1" t="s">
        <v>2495</v>
      </c>
      <c r="O291" s="1" t="s">
        <v>2496</v>
      </c>
    </row>
    <row r="292" s="1" customFormat="1" spans="1:15">
      <c r="A292" s="1" t="s">
        <v>15</v>
      </c>
      <c r="B292" s="1" t="s">
        <v>2497</v>
      </c>
      <c r="C292" s="1" t="s">
        <v>47</v>
      </c>
      <c r="D292" s="1" t="s">
        <v>126</v>
      </c>
      <c r="F292" s="1" t="s">
        <v>2498</v>
      </c>
      <c r="I292" s="1" t="s">
        <v>2499</v>
      </c>
      <c r="J292" s="1" t="s">
        <v>2500</v>
      </c>
      <c r="K292" s="1" t="s">
        <v>2501</v>
      </c>
      <c r="L292" s="1" t="s">
        <v>2502</v>
      </c>
      <c r="M292" s="1" t="s">
        <v>2503</v>
      </c>
      <c r="N292" s="1" t="s">
        <v>2504</v>
      </c>
      <c r="O292" s="1" t="s">
        <v>2505</v>
      </c>
    </row>
    <row r="293" s="1" customFormat="1" spans="1:15">
      <c r="A293" s="1" t="s">
        <v>15</v>
      </c>
      <c r="B293" s="1" t="s">
        <v>2506</v>
      </c>
      <c r="C293" s="1" t="s">
        <v>47</v>
      </c>
      <c r="D293" s="1" t="s">
        <v>126</v>
      </c>
      <c r="F293" s="1" t="s">
        <v>2507</v>
      </c>
      <c r="I293" s="1" t="s">
        <v>2508</v>
      </c>
      <c r="J293" s="1" t="s">
        <v>2509</v>
      </c>
      <c r="K293" s="1" t="s">
        <v>2510</v>
      </c>
      <c r="L293" s="1" t="s">
        <v>2511</v>
      </c>
      <c r="M293" s="1" t="s">
        <v>2512</v>
      </c>
      <c r="N293" s="1" t="s">
        <v>2513</v>
      </c>
      <c r="O293" s="1" t="s">
        <v>2514</v>
      </c>
    </row>
    <row r="294" s="1" customFormat="1" spans="1:15">
      <c r="A294" s="1" t="s">
        <v>15</v>
      </c>
      <c r="B294" s="1" t="s">
        <v>2515</v>
      </c>
      <c r="C294" s="1" t="s">
        <v>17</v>
      </c>
      <c r="D294" s="1" t="s">
        <v>126</v>
      </c>
      <c r="F294" s="1" t="s">
        <v>2516</v>
      </c>
      <c r="G294" s="1" t="e">
        <f>-ous</f>
        <v>#NAME?</v>
      </c>
      <c r="I294" s="1" t="s">
        <v>2517</v>
      </c>
      <c r="J294" s="1" t="s">
        <v>2518</v>
      </c>
      <c r="K294" s="1" t="s">
        <v>2519</v>
      </c>
      <c r="L294" s="1" t="s">
        <v>2520</v>
      </c>
      <c r="M294" s="1" t="s">
        <v>2521</v>
      </c>
      <c r="N294" s="1" t="s">
        <v>2522</v>
      </c>
      <c r="O294" s="1" t="s">
        <v>2523</v>
      </c>
    </row>
    <row r="295" s="1" customFormat="1" spans="1:15">
      <c r="A295" s="1" t="s">
        <v>15</v>
      </c>
      <c r="B295" s="1" t="s">
        <v>2524</v>
      </c>
      <c r="C295" s="1" t="s">
        <v>84</v>
      </c>
      <c r="D295" s="1" t="s">
        <v>126</v>
      </c>
      <c r="F295" s="1" t="s">
        <v>2525</v>
      </c>
      <c r="I295" s="1" t="s">
        <v>2526</v>
      </c>
      <c r="J295" s="1" t="s">
        <v>2527</v>
      </c>
      <c r="K295" s="1" t="s">
        <v>2528</v>
      </c>
      <c r="L295" s="1" t="s">
        <v>2529</v>
      </c>
      <c r="M295" s="1" t="s">
        <v>2530</v>
      </c>
      <c r="N295" s="1" t="s">
        <v>2531</v>
      </c>
      <c r="O295" s="1" t="s">
        <v>2532</v>
      </c>
    </row>
    <row r="296" s="1" customFormat="1" spans="1:15">
      <c r="A296" s="1" t="s">
        <v>15</v>
      </c>
      <c r="B296" s="1" t="s">
        <v>2533</v>
      </c>
      <c r="C296" s="1" t="s">
        <v>84</v>
      </c>
      <c r="D296" s="1" t="s">
        <v>126</v>
      </c>
      <c r="F296" s="1" t="s">
        <v>2534</v>
      </c>
      <c r="G296" s="1" t="e">
        <f>-ice</f>
        <v>#NAME?</v>
      </c>
      <c r="I296" s="1" t="s">
        <v>2535</v>
      </c>
      <c r="J296" s="1" t="s">
        <v>2536</v>
      </c>
      <c r="K296" s="1" t="s">
        <v>2537</v>
      </c>
      <c r="L296" s="1" t="s">
        <v>2538</v>
      </c>
      <c r="M296" s="1" t="s">
        <v>2539</v>
      </c>
      <c r="N296" s="1" t="s">
        <v>2540</v>
      </c>
      <c r="O296" s="1" t="s">
        <v>2541</v>
      </c>
    </row>
    <row r="297" s="1" customFormat="1" spans="1:15">
      <c r="A297" s="1" t="s">
        <v>15</v>
      </c>
      <c r="B297" s="1" t="s">
        <v>2542</v>
      </c>
      <c r="C297" s="1" t="s">
        <v>75</v>
      </c>
      <c r="D297" s="1" t="s">
        <v>126</v>
      </c>
      <c r="F297" s="1" t="s">
        <v>789</v>
      </c>
      <c r="I297" s="1" t="s">
        <v>2543</v>
      </c>
      <c r="J297" s="1" t="s">
        <v>2544</v>
      </c>
      <c r="K297" s="1" t="s">
        <v>2545</v>
      </c>
      <c r="L297" s="1" t="s">
        <v>2546</v>
      </c>
      <c r="M297" s="1" t="s">
        <v>2547</v>
      </c>
      <c r="N297" s="1" t="s">
        <v>2548</v>
      </c>
      <c r="O297" s="1" t="s">
        <v>2549</v>
      </c>
    </row>
    <row r="298" s="1" customFormat="1" spans="1:15">
      <c r="A298" s="1" t="s">
        <v>15</v>
      </c>
      <c r="B298" s="1" t="s">
        <v>2550</v>
      </c>
      <c r="C298" s="1" t="s">
        <v>47</v>
      </c>
      <c r="D298" s="1" t="s">
        <v>126</v>
      </c>
      <c r="F298" s="1" t="s">
        <v>2551</v>
      </c>
      <c r="I298" s="1" t="s">
        <v>2552</v>
      </c>
      <c r="J298" s="1" t="s">
        <v>2553</v>
      </c>
      <c r="K298" s="1" t="s">
        <v>2554</v>
      </c>
      <c r="L298" s="1" t="s">
        <v>2555</v>
      </c>
      <c r="M298" s="1" t="s">
        <v>2556</v>
      </c>
      <c r="N298" s="1" t="s">
        <v>2557</v>
      </c>
      <c r="O298" s="1" t="s">
        <v>2558</v>
      </c>
    </row>
    <row r="299" s="1" customFormat="1" spans="1:15">
      <c r="A299" s="1" t="s">
        <v>15</v>
      </c>
      <c r="B299" s="1" t="s">
        <v>2559</v>
      </c>
      <c r="C299" s="1" t="s">
        <v>1216</v>
      </c>
      <c r="D299" s="1" t="s">
        <v>126</v>
      </c>
      <c r="F299" s="1" t="s">
        <v>2560</v>
      </c>
      <c r="I299" s="1" t="s">
        <v>2561</v>
      </c>
      <c r="J299" s="1" t="s">
        <v>2562</v>
      </c>
      <c r="K299" s="1" t="s">
        <v>2563</v>
      </c>
      <c r="L299" s="1" t="s">
        <v>2564</v>
      </c>
      <c r="M299" s="1" t="s">
        <v>2565</v>
      </c>
      <c r="N299" s="1" t="s">
        <v>2566</v>
      </c>
      <c r="O299" s="1" t="s">
        <v>2567</v>
      </c>
    </row>
    <row r="300" s="1" customFormat="1" spans="1:15">
      <c r="A300" s="1" t="s">
        <v>15</v>
      </c>
      <c r="B300" s="1" t="s">
        <v>2568</v>
      </c>
      <c r="C300" s="1" t="s">
        <v>47</v>
      </c>
      <c r="D300" s="1" t="s">
        <v>126</v>
      </c>
      <c r="F300" s="1" t="s">
        <v>2569</v>
      </c>
      <c r="I300" s="1" t="s">
        <v>2570</v>
      </c>
      <c r="J300" s="1" t="s">
        <v>2571</v>
      </c>
      <c r="K300" s="1" t="s">
        <v>2572</v>
      </c>
      <c r="L300" s="1" t="s">
        <v>2573</v>
      </c>
      <c r="M300" s="1" t="s">
        <v>2574</v>
      </c>
      <c r="N300" s="1" t="s">
        <v>2575</v>
      </c>
      <c r="O300" s="1" t="s">
        <v>2576</v>
      </c>
    </row>
    <row r="301" s="1" customFormat="1" spans="1:15">
      <c r="A301" s="1" t="s">
        <v>15</v>
      </c>
      <c r="B301" s="1" t="s">
        <v>2577</v>
      </c>
      <c r="C301" s="1" t="s">
        <v>47</v>
      </c>
      <c r="D301" s="1" t="s">
        <v>1507</v>
      </c>
      <c r="F301" s="1" t="s">
        <v>2578</v>
      </c>
      <c r="I301" s="1" t="s">
        <v>2579</v>
      </c>
      <c r="J301" s="1" t="s">
        <v>2580</v>
      </c>
      <c r="K301" s="1" t="s">
        <v>2581</v>
      </c>
      <c r="L301" s="1" t="s">
        <v>2582</v>
      </c>
      <c r="M301" s="1" t="s">
        <v>2583</v>
      </c>
      <c r="N301" s="1" t="s">
        <v>2584</v>
      </c>
      <c r="O301" s="1" t="s">
        <v>2585</v>
      </c>
    </row>
    <row r="302" s="1" customFormat="1" spans="1:15">
      <c r="A302" s="1" t="s">
        <v>15</v>
      </c>
      <c r="B302" s="1" t="s">
        <v>2586</v>
      </c>
      <c r="C302" s="1" t="s">
        <v>84</v>
      </c>
      <c r="D302" s="1" t="s">
        <v>1507</v>
      </c>
      <c r="F302" s="1" t="s">
        <v>2587</v>
      </c>
      <c r="G302" s="1" t="e">
        <f>-ion</f>
        <v>#NAME?</v>
      </c>
      <c r="I302" s="1" t="s">
        <v>2588</v>
      </c>
      <c r="J302" s="1" t="s">
        <v>2589</v>
      </c>
      <c r="K302" s="1" t="s">
        <v>2590</v>
      </c>
      <c r="L302" s="1" t="s">
        <v>2591</v>
      </c>
      <c r="M302" s="1" t="s">
        <v>2592</v>
      </c>
      <c r="N302" s="1" t="s">
        <v>2593</v>
      </c>
      <c r="O302" s="1" t="s">
        <v>2594</v>
      </c>
    </row>
    <row r="303" s="1" customFormat="1" spans="1:15">
      <c r="A303" s="1" t="s">
        <v>15</v>
      </c>
      <c r="B303" s="1" t="s">
        <v>2595</v>
      </c>
      <c r="C303" s="1" t="s">
        <v>17</v>
      </c>
      <c r="D303" s="1" t="s">
        <v>1507</v>
      </c>
      <c r="F303" s="1" t="s">
        <v>2587</v>
      </c>
      <c r="G303" s="1" t="e">
        <f>-ive</f>
        <v>#NAME?</v>
      </c>
      <c r="I303" s="1" t="s">
        <v>2596</v>
      </c>
      <c r="J303" s="1" t="s">
        <v>2597</v>
      </c>
      <c r="K303" s="1" t="s">
        <v>2598</v>
      </c>
      <c r="L303" s="1" t="s">
        <v>2599</v>
      </c>
      <c r="M303" s="1" t="s">
        <v>2600</v>
      </c>
      <c r="N303" s="1" t="s">
        <v>2601</v>
      </c>
      <c r="O303" s="1" t="s">
        <v>2602</v>
      </c>
    </row>
    <row r="304" s="1" customFormat="1" spans="1:15">
      <c r="A304" s="1" t="s">
        <v>15</v>
      </c>
      <c r="B304" s="1" t="s">
        <v>2603</v>
      </c>
      <c r="C304" s="1" t="s">
        <v>47</v>
      </c>
      <c r="D304" s="1" t="s">
        <v>1842</v>
      </c>
      <c r="F304" s="1" t="s">
        <v>2578</v>
      </c>
      <c r="I304" s="1" t="s">
        <v>2604</v>
      </c>
      <c r="J304" s="1" t="s">
        <v>2605</v>
      </c>
      <c r="K304" s="1" t="s">
        <v>2606</v>
      </c>
      <c r="L304" s="1" t="s">
        <v>2607</v>
      </c>
      <c r="M304" s="1" t="s">
        <v>2608</v>
      </c>
      <c r="N304" s="1" t="s">
        <v>2609</v>
      </c>
      <c r="O304" s="1" t="s">
        <v>2610</v>
      </c>
    </row>
    <row r="305" s="1" customFormat="1" spans="1:15">
      <c r="A305" s="1" t="s">
        <v>15</v>
      </c>
      <c r="B305" s="1" t="s">
        <v>2611</v>
      </c>
      <c r="C305" s="1" t="s">
        <v>84</v>
      </c>
      <c r="D305" s="1" t="s">
        <v>1842</v>
      </c>
      <c r="F305" s="1" t="s">
        <v>2587</v>
      </c>
      <c r="G305" s="1" t="e">
        <f>-ion</f>
        <v>#NAME?</v>
      </c>
      <c r="I305" s="1" t="s">
        <v>2612</v>
      </c>
      <c r="J305" s="1" t="s">
        <v>2613</v>
      </c>
      <c r="K305" s="1" t="s">
        <v>2614</v>
      </c>
      <c r="L305" s="1" t="s">
        <v>2615</v>
      </c>
      <c r="M305" s="1" t="s">
        <v>2616</v>
      </c>
      <c r="N305" s="1" t="s">
        <v>2617</v>
      </c>
      <c r="O305" s="1" t="s">
        <v>2618</v>
      </c>
    </row>
    <row r="306" s="1" customFormat="1" spans="1:15">
      <c r="A306" s="1" t="s">
        <v>15</v>
      </c>
      <c r="B306" s="1" t="s">
        <v>2619</v>
      </c>
      <c r="C306" s="1" t="s">
        <v>17</v>
      </c>
      <c r="D306" s="1" t="s">
        <v>1842</v>
      </c>
      <c r="F306" s="1" t="s">
        <v>2587</v>
      </c>
      <c r="G306" s="1" t="e">
        <f>-ive</f>
        <v>#NAME?</v>
      </c>
      <c r="I306" s="1" t="s">
        <v>2620</v>
      </c>
      <c r="J306" s="1" t="s">
        <v>2621</v>
      </c>
      <c r="K306" s="1" t="s">
        <v>2622</v>
      </c>
      <c r="L306" s="1" t="s">
        <v>2623</v>
      </c>
      <c r="M306" s="1" t="s">
        <v>2624</v>
      </c>
      <c r="N306" s="1" t="s">
        <v>2625</v>
      </c>
      <c r="O306" s="1" t="s">
        <v>2626</v>
      </c>
    </row>
    <row r="307" s="1" customFormat="1" spans="1:15">
      <c r="A307" s="1" t="s">
        <v>15</v>
      </c>
      <c r="B307" s="1" t="s">
        <v>2627</v>
      </c>
      <c r="C307" s="1" t="s">
        <v>47</v>
      </c>
      <c r="D307" s="1" t="s">
        <v>788</v>
      </c>
      <c r="F307" s="1" t="s">
        <v>2578</v>
      </c>
      <c r="I307" s="1" t="s">
        <v>2628</v>
      </c>
      <c r="J307" s="1" t="s">
        <v>2629</v>
      </c>
      <c r="K307" s="1" t="s">
        <v>2630</v>
      </c>
      <c r="L307" s="1" t="s">
        <v>2631</v>
      </c>
      <c r="M307" s="1" t="s">
        <v>2632</v>
      </c>
      <c r="N307" s="1" t="s">
        <v>2633</v>
      </c>
      <c r="O307" s="1" t="s">
        <v>2634</v>
      </c>
    </row>
    <row r="308" s="1" customFormat="1" spans="1:15">
      <c r="A308" s="1" t="s">
        <v>15</v>
      </c>
      <c r="B308" s="1" t="s">
        <v>2635</v>
      </c>
      <c r="C308" s="1" t="s">
        <v>17</v>
      </c>
      <c r="D308" s="1" t="s">
        <v>788</v>
      </c>
      <c r="F308" s="1" t="s">
        <v>2587</v>
      </c>
      <c r="G308" s="1" t="e">
        <f>-ible</f>
        <v>#NAME?</v>
      </c>
      <c r="I308" s="1" t="s">
        <v>2636</v>
      </c>
      <c r="J308" s="1" t="s">
        <v>2637</v>
      </c>
      <c r="K308" s="1" t="s">
        <v>2638</v>
      </c>
      <c r="L308" s="1" t="s">
        <v>2639</v>
      </c>
      <c r="M308" s="1" t="s">
        <v>2640</v>
      </c>
      <c r="N308" s="1" t="s">
        <v>2641</v>
      </c>
      <c r="O308" s="1" t="s">
        <v>2642</v>
      </c>
    </row>
    <row r="309" s="1" customFormat="1" spans="1:15">
      <c r="A309" s="1" t="s">
        <v>15</v>
      </c>
      <c r="B309" s="1" t="s">
        <v>2643</v>
      </c>
      <c r="C309" s="1" t="s">
        <v>17</v>
      </c>
      <c r="D309" s="1" t="s">
        <v>1052</v>
      </c>
      <c r="E309" s="1" t="s">
        <v>1507</v>
      </c>
      <c r="F309" s="1" t="s">
        <v>2587</v>
      </c>
      <c r="G309" s="1" t="e">
        <f>-ible</f>
        <v>#NAME?</v>
      </c>
      <c r="I309" s="1" t="s">
        <v>2644</v>
      </c>
      <c r="J309" s="1" t="s">
        <v>2645</v>
      </c>
      <c r="K309" s="1" t="s">
        <v>2646</v>
      </c>
      <c r="L309" s="1" t="s">
        <v>2647</v>
      </c>
      <c r="M309" s="1" t="s">
        <v>2648</v>
      </c>
      <c r="N309" s="1" t="s">
        <v>2649</v>
      </c>
      <c r="O309" s="1" t="s">
        <v>2650</v>
      </c>
    </row>
    <row r="310" s="1" customFormat="1" spans="1:15">
      <c r="A310" s="1" t="s">
        <v>15</v>
      </c>
      <c r="B310" s="1" t="s">
        <v>2651</v>
      </c>
      <c r="C310" s="1" t="s">
        <v>17</v>
      </c>
      <c r="F310" s="1" t="s">
        <v>2587</v>
      </c>
      <c r="G310" s="1" t="e">
        <f>-ile</f>
        <v>#NAME?</v>
      </c>
      <c r="I310" s="1" t="s">
        <v>2652</v>
      </c>
      <c r="J310" s="1" t="s">
        <v>2653</v>
      </c>
      <c r="K310" s="1" t="s">
        <v>2654</v>
      </c>
      <c r="L310" s="1" t="s">
        <v>2655</v>
      </c>
      <c r="M310" s="1" t="s">
        <v>2656</v>
      </c>
      <c r="N310" s="1" t="s">
        <v>2657</v>
      </c>
      <c r="O310" s="1" t="s">
        <v>2658</v>
      </c>
    </row>
    <row r="311" s="1" customFormat="1" spans="1:15">
      <c r="A311" s="1" t="s">
        <v>15</v>
      </c>
      <c r="B311" s="1" t="s">
        <v>2659</v>
      </c>
      <c r="C311" s="1" t="s">
        <v>17</v>
      </c>
      <c r="F311" s="1" t="s">
        <v>2660</v>
      </c>
      <c r="G311" s="1" t="e">
        <f>-ar</f>
        <v>#NAME?</v>
      </c>
      <c r="I311" s="1" t="s">
        <v>2661</v>
      </c>
      <c r="J311" s="1" t="s">
        <v>2662</v>
      </c>
      <c r="K311" s="1" t="s">
        <v>2663</v>
      </c>
      <c r="L311" s="1" t="s">
        <v>2664</v>
      </c>
      <c r="M311" s="1" t="s">
        <v>2665</v>
      </c>
      <c r="N311" s="1" t="s">
        <v>2666</v>
      </c>
      <c r="O311" s="1" t="s">
        <v>2667</v>
      </c>
    </row>
    <row r="312" s="1" customFormat="1" spans="1:15">
      <c r="A312" s="1" t="s">
        <v>15</v>
      </c>
      <c r="B312" s="1" t="s">
        <v>2668</v>
      </c>
      <c r="C312" s="1" t="s">
        <v>84</v>
      </c>
      <c r="F312" s="1" t="s">
        <v>2660</v>
      </c>
      <c r="G312" s="1" t="e">
        <f>-ation</f>
        <v>#NAME?</v>
      </c>
      <c r="I312" s="1" t="s">
        <v>2669</v>
      </c>
      <c r="J312" s="1" t="s">
        <v>2670</v>
      </c>
      <c r="K312" s="1" t="s">
        <v>2671</v>
      </c>
      <c r="L312" s="1" t="s">
        <v>2672</v>
      </c>
      <c r="M312" s="1" t="s">
        <v>2673</v>
      </c>
      <c r="N312" s="1" t="s">
        <v>2674</v>
      </c>
      <c r="O312" s="1" t="s">
        <v>2675</v>
      </c>
    </row>
    <row r="313" s="1" customFormat="1" spans="1:15">
      <c r="A313" s="1" t="s">
        <v>15</v>
      </c>
      <c r="B313" s="1" t="s">
        <v>2676</v>
      </c>
      <c r="C313" s="1" t="s">
        <v>47</v>
      </c>
      <c r="F313" s="1" t="s">
        <v>2660</v>
      </c>
      <c r="G313" s="1" t="e">
        <f>-ate</f>
        <v>#NAME?</v>
      </c>
      <c r="I313" s="1" t="s">
        <v>2677</v>
      </c>
      <c r="J313" s="1" t="s">
        <v>2678</v>
      </c>
      <c r="K313" s="1" t="s">
        <v>2679</v>
      </c>
      <c r="L313" s="1" t="s">
        <v>2680</v>
      </c>
      <c r="M313" s="1" t="s">
        <v>2681</v>
      </c>
      <c r="N313" s="1" t="s">
        <v>2682</v>
      </c>
      <c r="O313" s="1" t="s">
        <v>2683</v>
      </c>
    </row>
    <row r="314" s="1" customFormat="1" spans="1:15">
      <c r="A314" s="1" t="s">
        <v>15</v>
      </c>
      <c r="B314" s="1" t="s">
        <v>2684</v>
      </c>
      <c r="C314" s="1" t="s">
        <v>17</v>
      </c>
      <c r="F314" s="1" t="s">
        <v>2660</v>
      </c>
      <c r="G314" s="1" t="e">
        <f>-ous</f>
        <v>#NAME?</v>
      </c>
      <c r="I314" s="1" t="s">
        <v>2685</v>
      </c>
      <c r="J314" s="1" t="s">
        <v>2686</v>
      </c>
      <c r="K314" s="1" t="s">
        <v>2687</v>
      </c>
      <c r="L314" s="1" t="s">
        <v>2688</v>
      </c>
      <c r="M314" s="1" t="s">
        <v>2689</v>
      </c>
      <c r="N314" s="1" t="s">
        <v>2690</v>
      </c>
      <c r="O314" s="1" t="s">
        <v>2691</v>
      </c>
    </row>
    <row r="315" s="1" customFormat="1" spans="1:15">
      <c r="A315" s="1" t="s">
        <v>15</v>
      </c>
      <c r="B315" s="1" t="s">
        <v>2692</v>
      </c>
      <c r="C315" s="1" t="s">
        <v>47</v>
      </c>
      <c r="F315" s="1" t="s">
        <v>2660</v>
      </c>
      <c r="G315" s="1" t="e">
        <f>-ar</f>
        <v>#NAME?</v>
      </c>
      <c r="H315" s="1" t="e">
        <f>-ize</f>
        <v>#NAME?</v>
      </c>
      <c r="I315" s="1" t="s">
        <v>2693</v>
      </c>
      <c r="J315" s="1" t="s">
        <v>2694</v>
      </c>
      <c r="K315" s="1" t="s">
        <v>2695</v>
      </c>
      <c r="L315" s="1" t="s">
        <v>2696</v>
      </c>
      <c r="M315" s="1" t="s">
        <v>2697</v>
      </c>
      <c r="N315" s="1" t="s">
        <v>2698</v>
      </c>
      <c r="O315" s="1" t="s">
        <v>2699</v>
      </c>
    </row>
    <row r="316" s="1" customFormat="1" spans="1:15">
      <c r="A316" s="1" t="s">
        <v>15</v>
      </c>
      <c r="B316" s="1" t="s">
        <v>2700</v>
      </c>
      <c r="C316" s="1" t="s">
        <v>483</v>
      </c>
      <c r="F316" s="1" t="s">
        <v>2701</v>
      </c>
      <c r="G316" s="1" t="e">
        <f>-ic</f>
        <v>#NAME?</v>
      </c>
      <c r="I316" s="1" t="s">
        <v>2702</v>
      </c>
      <c r="J316" s="1" t="s">
        <v>2703</v>
      </c>
      <c r="K316" s="1" t="s">
        <v>2704</v>
      </c>
      <c r="L316" s="1" t="s">
        <v>2705</v>
      </c>
      <c r="M316" s="1" t="s">
        <v>2706</v>
      </c>
      <c r="N316" s="1" t="s">
        <v>2707</v>
      </c>
      <c r="O316" s="1" t="s">
        <v>2708</v>
      </c>
    </row>
    <row r="317" s="1" customFormat="1" spans="1:15">
      <c r="A317" s="1" t="s">
        <v>15</v>
      </c>
      <c r="B317" s="1" t="s">
        <v>2709</v>
      </c>
      <c r="C317" s="1" t="s">
        <v>47</v>
      </c>
      <c r="F317" s="1" t="s">
        <v>2701</v>
      </c>
      <c r="G317" s="1" t="e">
        <f>-ish</f>
        <v>#NAME?</v>
      </c>
      <c r="I317" s="1" t="s">
        <v>2710</v>
      </c>
      <c r="J317" s="1" t="s">
        <v>2711</v>
      </c>
      <c r="K317" s="1" t="s">
        <v>2712</v>
      </c>
      <c r="L317" s="1" t="s">
        <v>2713</v>
      </c>
      <c r="M317" s="1" t="s">
        <v>2714</v>
      </c>
      <c r="N317" s="1" t="s">
        <v>2715</v>
      </c>
      <c r="O317" s="1" t="s">
        <v>2716</v>
      </c>
    </row>
    <row r="318" s="1" customFormat="1" spans="1:15">
      <c r="A318" s="1" t="s">
        <v>15</v>
      </c>
      <c r="B318" s="1" t="s">
        <v>2717</v>
      </c>
      <c r="C318" s="1" t="s">
        <v>84</v>
      </c>
      <c r="F318" s="1" t="s">
        <v>2660</v>
      </c>
      <c r="G318" s="1" t="e">
        <f>-ar</f>
        <v>#NAME?</v>
      </c>
      <c r="H318" s="1" t="e">
        <f>-ity</f>
        <v>#NAME?</v>
      </c>
      <c r="I318" s="1" t="s">
        <v>2718</v>
      </c>
      <c r="J318" s="1" t="s">
        <v>2719</v>
      </c>
      <c r="K318" s="1" t="s">
        <v>2720</v>
      </c>
      <c r="L318" s="1" t="s">
        <v>2721</v>
      </c>
      <c r="M318" s="1" t="s">
        <v>2722</v>
      </c>
      <c r="N318" s="1" t="s">
        <v>2723</v>
      </c>
      <c r="O318" s="1" t="s">
        <v>2724</v>
      </c>
    </row>
    <row r="319" s="1" customFormat="1" spans="1:15">
      <c r="A319" s="1" t="s">
        <v>15</v>
      </c>
      <c r="B319" s="1" t="s">
        <v>2725</v>
      </c>
      <c r="C319" s="1" t="s">
        <v>47</v>
      </c>
      <c r="D319" s="1" t="s">
        <v>135</v>
      </c>
      <c r="F319" s="1" t="s">
        <v>2660</v>
      </c>
      <c r="G319" s="1" t="e">
        <f>-ate</f>
        <v>#NAME?</v>
      </c>
      <c r="I319" s="1" t="s">
        <v>2726</v>
      </c>
      <c r="J319" s="1" t="s">
        <v>2727</v>
      </c>
      <c r="K319" s="1" t="s">
        <v>2728</v>
      </c>
      <c r="L319" s="1" t="s">
        <v>2729</v>
      </c>
      <c r="M319" s="1" t="s">
        <v>2730</v>
      </c>
      <c r="N319" s="1" t="s">
        <v>2731</v>
      </c>
      <c r="O319" s="1" t="s">
        <v>2732</v>
      </c>
    </row>
    <row r="320" s="1" customFormat="1" spans="1:15">
      <c r="A320" s="1" t="s">
        <v>15</v>
      </c>
      <c r="B320" s="1" t="s">
        <v>2733</v>
      </c>
      <c r="C320" s="1" t="s">
        <v>84</v>
      </c>
      <c r="F320" s="1" t="s">
        <v>2660</v>
      </c>
      <c r="G320" s="1" t="e">
        <f>-ace</f>
        <v>#NAME?</v>
      </c>
      <c r="I320" s="1" t="s">
        <v>2734</v>
      </c>
      <c r="J320" s="1" t="s">
        <v>2735</v>
      </c>
      <c r="K320" s="1" t="s">
        <v>2687</v>
      </c>
      <c r="L320" s="1" t="s">
        <v>2736</v>
      </c>
      <c r="M320" s="1" t="s">
        <v>2737</v>
      </c>
      <c r="N320" s="1" t="s">
        <v>2738</v>
      </c>
      <c r="O320" s="1" t="s">
        <v>2739</v>
      </c>
    </row>
    <row r="321" s="1" customFormat="1" spans="1:15">
      <c r="A321" s="1" t="s">
        <v>15</v>
      </c>
      <c r="B321" s="1" t="s">
        <v>2740</v>
      </c>
      <c r="C321" s="1" t="s">
        <v>84</v>
      </c>
      <c r="F321" s="1" t="s">
        <v>2701</v>
      </c>
      <c r="G321" s="1" t="e">
        <f>-ic</f>
        <v>#NAME?</v>
      </c>
      <c r="H321" s="1" t="e">
        <f>-ity</f>
        <v>#NAME?</v>
      </c>
      <c r="I321" s="1" t="s">
        <v>2741</v>
      </c>
      <c r="J321" s="1" t="s">
        <v>2742</v>
      </c>
      <c r="K321" s="1" t="s">
        <v>2743</v>
      </c>
      <c r="L321" s="1" t="s">
        <v>2744</v>
      </c>
      <c r="M321" s="1" t="s">
        <v>2745</v>
      </c>
      <c r="N321" s="1" t="s">
        <v>2746</v>
      </c>
      <c r="O321" s="1" t="s">
        <v>2747</v>
      </c>
    </row>
    <row r="322" s="1" customFormat="1" spans="1:15">
      <c r="A322" s="1" t="s">
        <v>15</v>
      </c>
      <c r="B322" s="1" t="s">
        <v>2748</v>
      </c>
      <c r="C322" s="1" t="s">
        <v>47</v>
      </c>
      <c r="D322" s="1" t="s">
        <v>788</v>
      </c>
      <c r="F322" s="1" t="s">
        <v>2660</v>
      </c>
      <c r="G322" s="1" t="e">
        <f>-ate</f>
        <v>#NAME?</v>
      </c>
      <c r="I322" s="1" t="s">
        <v>2749</v>
      </c>
      <c r="J322" s="1" t="s">
        <v>2750</v>
      </c>
      <c r="K322" s="1" t="s">
        <v>2751</v>
      </c>
      <c r="L322" s="1" t="s">
        <v>2752</v>
      </c>
      <c r="M322" s="1" t="s">
        <v>2753</v>
      </c>
      <c r="N322" s="1" t="s">
        <v>2754</v>
      </c>
      <c r="O322" s="1" t="s">
        <v>2755</v>
      </c>
    </row>
    <row r="323" s="1" customFormat="1" spans="1:15">
      <c r="A323" s="1" t="s">
        <v>15</v>
      </c>
      <c r="B323" s="1" t="s">
        <v>2756</v>
      </c>
      <c r="C323" s="1" t="s">
        <v>84</v>
      </c>
      <c r="F323" s="1" t="s">
        <v>2756</v>
      </c>
      <c r="I323" s="1" t="s">
        <v>2757</v>
      </c>
      <c r="J323" s="1" t="s">
        <v>2758</v>
      </c>
      <c r="K323" s="1" t="s">
        <v>2759</v>
      </c>
      <c r="L323" s="1" t="s">
        <v>2760</v>
      </c>
      <c r="M323" s="1" t="s">
        <v>2761</v>
      </c>
      <c r="N323" s="1" t="s">
        <v>2762</v>
      </c>
      <c r="O323" s="1" t="s">
        <v>2763</v>
      </c>
    </row>
    <row r="324" s="1" customFormat="1" spans="1:15">
      <c r="A324" s="1" t="s">
        <v>15</v>
      </c>
      <c r="B324" s="1" t="s">
        <v>2764</v>
      </c>
      <c r="C324" s="1" t="s">
        <v>84</v>
      </c>
      <c r="F324" s="1" t="s">
        <v>2756</v>
      </c>
      <c r="G324" s="1" t="e">
        <f>-er</f>
        <v>#NAME?</v>
      </c>
      <c r="I324" s="1" t="s">
        <v>2765</v>
      </c>
      <c r="J324" s="1" t="s">
        <v>2766</v>
      </c>
      <c r="K324" s="1" t="s">
        <v>2767</v>
      </c>
      <c r="L324" s="1" t="s">
        <v>2768</v>
      </c>
      <c r="M324" s="1" t="s">
        <v>2769</v>
      </c>
      <c r="N324" s="1" t="s">
        <v>2770</v>
      </c>
      <c r="O324" s="1" t="s">
        <v>2771</v>
      </c>
    </row>
    <row r="325" s="1" customFormat="1" spans="1:15">
      <c r="A325" s="1" t="s">
        <v>15</v>
      </c>
      <c r="B325" s="1" t="s">
        <v>2772</v>
      </c>
      <c r="C325" s="1" t="s">
        <v>473</v>
      </c>
      <c r="D325" s="1" t="s">
        <v>1457</v>
      </c>
      <c r="F325" s="1" t="s">
        <v>2756</v>
      </c>
      <c r="I325" s="1" t="s">
        <v>2773</v>
      </c>
      <c r="J325" s="1" t="s">
        <v>2774</v>
      </c>
      <c r="K325" s="1" t="s">
        <v>2775</v>
      </c>
      <c r="L325" s="1" t="s">
        <v>2776</v>
      </c>
      <c r="M325" s="1" t="s">
        <v>2777</v>
      </c>
      <c r="N325" s="1" t="s">
        <v>2778</v>
      </c>
      <c r="O325" s="1" t="s">
        <v>2779</v>
      </c>
    </row>
    <row r="326" s="1" customFormat="1" spans="1:15">
      <c r="A326" s="1" t="s">
        <v>15</v>
      </c>
      <c r="B326" s="1" t="s">
        <v>2780</v>
      </c>
      <c r="C326" s="1" t="s">
        <v>473</v>
      </c>
      <c r="D326" s="1" t="s">
        <v>1061</v>
      </c>
      <c r="F326" s="1" t="s">
        <v>2756</v>
      </c>
      <c r="I326" s="1" t="s">
        <v>2781</v>
      </c>
      <c r="J326" s="1" t="s">
        <v>2782</v>
      </c>
      <c r="K326" s="1" t="s">
        <v>2783</v>
      </c>
      <c r="L326" s="1" t="s">
        <v>2784</v>
      </c>
      <c r="M326" s="1" t="s">
        <v>2785</v>
      </c>
      <c r="N326" s="1" t="s">
        <v>2786</v>
      </c>
      <c r="O326" s="1" t="s">
        <v>2787</v>
      </c>
    </row>
    <row r="327" s="1" customFormat="1" spans="1:15">
      <c r="A327" s="1" t="s">
        <v>15</v>
      </c>
      <c r="B327" s="1" t="s">
        <v>2788</v>
      </c>
      <c r="C327" s="1" t="s">
        <v>473</v>
      </c>
      <c r="D327" s="1" t="s">
        <v>788</v>
      </c>
      <c r="F327" s="1" t="s">
        <v>2756</v>
      </c>
      <c r="I327" s="1" t="s">
        <v>2789</v>
      </c>
      <c r="J327" s="1" t="s">
        <v>2790</v>
      </c>
      <c r="K327" s="1" t="s">
        <v>2791</v>
      </c>
      <c r="L327" s="1" t="s">
        <v>2792</v>
      </c>
      <c r="M327" s="1" t="s">
        <v>2793</v>
      </c>
      <c r="N327" s="1" t="s">
        <v>2794</v>
      </c>
      <c r="O327" s="1" t="s">
        <v>2795</v>
      </c>
    </row>
    <row r="328" s="1" customFormat="1" spans="1:15">
      <c r="A328" s="1" t="s">
        <v>15</v>
      </c>
      <c r="B328" s="1" t="s">
        <v>2796</v>
      </c>
      <c r="C328" s="1" t="s">
        <v>473</v>
      </c>
      <c r="D328" s="1" t="s">
        <v>2797</v>
      </c>
      <c r="F328" s="1" t="s">
        <v>2756</v>
      </c>
      <c r="I328" s="1" t="s">
        <v>2798</v>
      </c>
      <c r="J328" s="1" t="s">
        <v>2799</v>
      </c>
      <c r="K328" s="1" t="s">
        <v>2800</v>
      </c>
      <c r="L328" s="1" t="s">
        <v>2801</v>
      </c>
      <c r="M328" s="1" t="s">
        <v>2802</v>
      </c>
      <c r="N328" s="1" t="s">
        <v>2803</v>
      </c>
      <c r="O328" s="1" t="s">
        <v>2804</v>
      </c>
    </row>
    <row r="329" s="1" customFormat="1" spans="1:15">
      <c r="A329" s="1" t="s">
        <v>15</v>
      </c>
      <c r="B329" s="1" t="s">
        <v>2805</v>
      </c>
      <c r="C329" s="1" t="s">
        <v>473</v>
      </c>
      <c r="D329" s="1" t="s">
        <v>1382</v>
      </c>
      <c r="F329" s="1" t="s">
        <v>2756</v>
      </c>
      <c r="I329" s="1" t="s">
        <v>2806</v>
      </c>
      <c r="J329" s="1" t="s">
        <v>2807</v>
      </c>
      <c r="K329" s="1" t="s">
        <v>2808</v>
      </c>
      <c r="L329" s="1" t="s">
        <v>2809</v>
      </c>
      <c r="M329" s="1" t="s">
        <v>2810</v>
      </c>
      <c r="N329" s="1" t="s">
        <v>2811</v>
      </c>
      <c r="O329" s="1" t="s">
        <v>2812</v>
      </c>
    </row>
    <row r="330" s="1" customFormat="1" spans="1:15">
      <c r="A330" s="1" t="s">
        <v>15</v>
      </c>
      <c r="B330" s="1" t="s">
        <v>2813</v>
      </c>
      <c r="C330" s="1" t="s">
        <v>17</v>
      </c>
      <c r="F330" s="1" t="s">
        <v>2756</v>
      </c>
      <c r="G330" s="1" t="e">
        <f>-able</f>
        <v>#NAME?</v>
      </c>
      <c r="I330" s="1" t="s">
        <v>2814</v>
      </c>
      <c r="J330" s="1" t="s">
        <v>2815</v>
      </c>
      <c r="K330" s="1" t="s">
        <v>2816</v>
      </c>
      <c r="L330" s="1" t="s">
        <v>2817</v>
      </c>
      <c r="M330" s="1" t="s">
        <v>2818</v>
      </c>
      <c r="N330" s="1" t="s">
        <v>2819</v>
      </c>
      <c r="O330" s="1" t="s">
        <v>2820</v>
      </c>
    </row>
    <row r="331" s="1" customFormat="1" spans="1:15">
      <c r="A331" s="1" t="s">
        <v>15</v>
      </c>
      <c r="B331" s="1" t="s">
        <v>2821</v>
      </c>
      <c r="C331" s="1" t="s">
        <v>84</v>
      </c>
      <c r="D331" s="1" t="s">
        <v>2822</v>
      </c>
      <c r="F331" s="1" t="s">
        <v>2756</v>
      </c>
      <c r="I331" s="1" t="s">
        <v>2823</v>
      </c>
      <c r="J331" s="1" t="s">
        <v>2824</v>
      </c>
      <c r="K331" s="1" t="s">
        <v>2825</v>
      </c>
      <c r="L331" s="1" t="s">
        <v>2826</v>
      </c>
      <c r="M331" s="1" t="s">
        <v>2827</v>
      </c>
      <c r="N331" s="1" t="s">
        <v>2828</v>
      </c>
      <c r="O331" s="1" t="s">
        <v>2829</v>
      </c>
    </row>
    <row r="332" s="1" customFormat="1" spans="1:15">
      <c r="A332" s="1" t="s">
        <v>15</v>
      </c>
      <c r="B332" s="1" t="s">
        <v>2830</v>
      </c>
      <c r="C332" s="1" t="s">
        <v>17</v>
      </c>
      <c r="D332" s="1" t="s">
        <v>1457</v>
      </c>
      <c r="F332" s="1" t="s">
        <v>2756</v>
      </c>
      <c r="G332" s="1" t="e">
        <f>-ant</f>
        <v>#NAME?</v>
      </c>
      <c r="I332" s="1" t="s">
        <v>2831</v>
      </c>
      <c r="J332" s="1" t="s">
        <v>2832</v>
      </c>
      <c r="K332" s="1" t="s">
        <v>2833</v>
      </c>
      <c r="L332" s="1" t="s">
        <v>2834</v>
      </c>
      <c r="M332" s="1" t="s">
        <v>2835</v>
      </c>
      <c r="N332" s="1" t="s">
        <v>2836</v>
      </c>
      <c r="O332" s="1" t="s">
        <v>2837</v>
      </c>
    </row>
    <row r="333" s="1" customFormat="1" spans="1:15">
      <c r="A333" s="1" t="s">
        <v>15</v>
      </c>
      <c r="B333" s="1" t="s">
        <v>2838</v>
      </c>
      <c r="C333" s="1" t="s">
        <v>84</v>
      </c>
      <c r="D333" s="1" t="s">
        <v>1742</v>
      </c>
      <c r="F333" s="1" t="s">
        <v>2756</v>
      </c>
      <c r="G333" s="1" t="e">
        <f>-unity</f>
        <v>#NAME?</v>
      </c>
      <c r="I333" s="1" t="s">
        <v>2839</v>
      </c>
      <c r="J333" s="1" t="s">
        <v>2840</v>
      </c>
      <c r="K333" s="1" t="s">
        <v>2841</v>
      </c>
      <c r="L333" s="1" t="s">
        <v>2842</v>
      </c>
      <c r="M333" s="1" t="s">
        <v>2843</v>
      </c>
      <c r="N333" s="1" t="s">
        <v>2844</v>
      </c>
      <c r="O333" s="1" t="s">
        <v>2845</v>
      </c>
    </row>
    <row r="334" s="1" customFormat="1" spans="1:15">
      <c r="A334" s="1" t="s">
        <v>15</v>
      </c>
      <c r="B334" s="1" t="s">
        <v>2846</v>
      </c>
      <c r="C334" s="1" t="s">
        <v>84</v>
      </c>
      <c r="D334" s="1" t="s">
        <v>2847</v>
      </c>
      <c r="F334" s="1" t="s">
        <v>2756</v>
      </c>
      <c r="I334" s="1" t="s">
        <v>2848</v>
      </c>
      <c r="J334" s="1" t="s">
        <v>2849</v>
      </c>
      <c r="K334" s="1" t="s">
        <v>2850</v>
      </c>
      <c r="L334" s="1" t="s">
        <v>2851</v>
      </c>
      <c r="M334" s="1" t="s">
        <v>2852</v>
      </c>
      <c r="N334" s="1" t="s">
        <v>2853</v>
      </c>
      <c r="O334" s="1" t="s">
        <v>2854</v>
      </c>
    </row>
    <row r="335" s="1" customFormat="1" spans="1:15">
      <c r="A335" s="1" t="s">
        <v>15</v>
      </c>
      <c r="B335" s="1" t="s">
        <v>2855</v>
      </c>
      <c r="C335" s="1" t="s">
        <v>47</v>
      </c>
      <c r="D335" s="1" t="s">
        <v>2856</v>
      </c>
      <c r="F335" s="1" t="s">
        <v>2857</v>
      </c>
      <c r="I335" s="1" t="s">
        <v>2858</v>
      </c>
      <c r="J335" s="1" t="s">
        <v>2859</v>
      </c>
      <c r="K335" s="1" t="s">
        <v>2860</v>
      </c>
      <c r="L335" s="1" t="s">
        <v>2861</v>
      </c>
      <c r="M335" s="1" t="s">
        <v>2862</v>
      </c>
      <c r="N335" s="1" t="s">
        <v>2863</v>
      </c>
      <c r="O335" s="1" t="s">
        <v>2864</v>
      </c>
    </row>
    <row r="336" s="1" customFormat="1" spans="1:15">
      <c r="A336" s="1" t="s">
        <v>15</v>
      </c>
      <c r="B336" s="1" t="s">
        <v>2865</v>
      </c>
      <c r="C336" s="1" t="s">
        <v>1216</v>
      </c>
      <c r="D336" s="1" t="s">
        <v>2856</v>
      </c>
      <c r="F336" s="1" t="s">
        <v>2866</v>
      </c>
      <c r="G336" s="1" t="e">
        <f>-ate</f>
        <v>#NAME?</v>
      </c>
      <c r="I336" s="1" t="s">
        <v>2867</v>
      </c>
      <c r="J336" s="1" t="s">
        <v>2868</v>
      </c>
      <c r="K336" s="1" t="s">
        <v>2869</v>
      </c>
      <c r="L336" s="1" t="s">
        <v>2870</v>
      </c>
      <c r="M336" s="1" t="s">
        <v>2871</v>
      </c>
      <c r="N336" s="1" t="s">
        <v>2872</v>
      </c>
      <c r="O336" s="1" t="s">
        <v>2873</v>
      </c>
    </row>
    <row r="337" s="1" customFormat="1" spans="1:15">
      <c r="A337" s="1" t="s">
        <v>15</v>
      </c>
      <c r="B337" s="1" t="s">
        <v>2874</v>
      </c>
      <c r="C337" s="1" t="s">
        <v>84</v>
      </c>
      <c r="D337" s="1" t="s">
        <v>2856</v>
      </c>
      <c r="F337" s="1" t="s">
        <v>2875</v>
      </c>
      <c r="I337" s="1" t="s">
        <v>2876</v>
      </c>
      <c r="J337" s="1" t="s">
        <v>2877</v>
      </c>
      <c r="K337" s="1" t="s">
        <v>2878</v>
      </c>
      <c r="L337" s="1" t="s">
        <v>2879</v>
      </c>
      <c r="M337" s="1" t="s">
        <v>2880</v>
      </c>
      <c r="N337" s="1" t="s">
        <v>2881</v>
      </c>
      <c r="O337" s="1" t="s">
        <v>2882</v>
      </c>
    </row>
    <row r="338" s="1" customFormat="1" spans="1:15">
      <c r="A338" s="1" t="s">
        <v>15</v>
      </c>
      <c r="B338" s="1" t="s">
        <v>2883</v>
      </c>
      <c r="C338" s="1" t="s">
        <v>17</v>
      </c>
      <c r="D338" s="1" t="s">
        <v>2856</v>
      </c>
      <c r="F338" s="1" t="s">
        <v>2884</v>
      </c>
      <c r="I338" s="1" t="s">
        <v>2885</v>
      </c>
      <c r="J338" s="1" t="s">
        <v>2886</v>
      </c>
      <c r="K338" s="1" t="s">
        <v>2887</v>
      </c>
      <c r="L338" s="1" t="s">
        <v>2888</v>
      </c>
      <c r="M338" s="1" t="s">
        <v>2889</v>
      </c>
      <c r="N338" s="1" t="s">
        <v>2890</v>
      </c>
      <c r="O338" s="1" t="s">
        <v>2891</v>
      </c>
    </row>
    <row r="339" s="1" customFormat="1" spans="1:15">
      <c r="A339" s="1" t="s">
        <v>15</v>
      </c>
      <c r="B339" s="1" t="s">
        <v>2892</v>
      </c>
      <c r="C339" s="1" t="s">
        <v>17</v>
      </c>
      <c r="D339" s="1" t="s">
        <v>2856</v>
      </c>
      <c r="F339" s="1" t="s">
        <v>2893</v>
      </c>
      <c r="I339" s="1" t="s">
        <v>2894</v>
      </c>
      <c r="J339" s="1" t="s">
        <v>2895</v>
      </c>
      <c r="K339" s="1" t="s">
        <v>2896</v>
      </c>
      <c r="L339" s="1" t="s">
        <v>2897</v>
      </c>
      <c r="M339" s="1" t="s">
        <v>2898</v>
      </c>
      <c r="N339" s="1" t="s">
        <v>2899</v>
      </c>
      <c r="O339" s="1" t="s">
        <v>2900</v>
      </c>
    </row>
    <row r="340" s="1" customFormat="1" spans="1:15">
      <c r="A340" s="1" t="s">
        <v>15</v>
      </c>
      <c r="B340" s="1" t="s">
        <v>2901</v>
      </c>
      <c r="C340" s="1" t="s">
        <v>17</v>
      </c>
      <c r="D340" s="1" t="s">
        <v>2856</v>
      </c>
      <c r="F340" s="1" t="s">
        <v>2902</v>
      </c>
      <c r="G340" s="1" t="e">
        <f>-ous</f>
        <v>#NAME?</v>
      </c>
      <c r="I340" s="1" t="s">
        <v>2903</v>
      </c>
      <c r="J340" s="1" t="s">
        <v>2904</v>
      </c>
      <c r="K340" s="1" t="s">
        <v>2905</v>
      </c>
      <c r="L340" s="1" t="s">
        <v>2906</v>
      </c>
      <c r="M340" s="1" t="s">
        <v>2907</v>
      </c>
      <c r="N340" s="1" t="s">
        <v>2908</v>
      </c>
      <c r="O340" s="1" t="s">
        <v>2909</v>
      </c>
    </row>
    <row r="341" s="1" customFormat="1" spans="1:15">
      <c r="A341" s="1" t="s">
        <v>15</v>
      </c>
      <c r="B341" s="1" t="s">
        <v>2910</v>
      </c>
      <c r="C341" s="1" t="s">
        <v>483</v>
      </c>
      <c r="D341" s="1" t="s">
        <v>2856</v>
      </c>
      <c r="F341" s="1" t="s">
        <v>2911</v>
      </c>
      <c r="I341" s="1" t="s">
        <v>2912</v>
      </c>
      <c r="J341" s="1" t="s">
        <v>2913</v>
      </c>
      <c r="K341" s="1" t="s">
        <v>2914</v>
      </c>
      <c r="L341" s="1" t="s">
        <v>2915</v>
      </c>
      <c r="M341" s="1" t="s">
        <v>2916</v>
      </c>
      <c r="N341" s="1" t="s">
        <v>2917</v>
      </c>
      <c r="O341" s="1" t="s">
        <v>2918</v>
      </c>
    </row>
    <row r="342" s="1" customFormat="1" spans="1:15">
      <c r="A342" s="1" t="s">
        <v>15</v>
      </c>
      <c r="B342" s="1" t="s">
        <v>2919</v>
      </c>
      <c r="C342" s="1" t="s">
        <v>84</v>
      </c>
      <c r="D342" s="1" t="s">
        <v>2856</v>
      </c>
      <c r="F342" s="1" t="s">
        <v>2920</v>
      </c>
      <c r="G342" s="1" t="e">
        <f>-ty</f>
        <v>#NAME?</v>
      </c>
      <c r="I342" s="1" t="s">
        <v>2921</v>
      </c>
      <c r="J342" s="1" t="s">
        <v>2922</v>
      </c>
      <c r="K342" s="1" t="s">
        <v>2923</v>
      </c>
      <c r="L342" s="1" t="s">
        <v>2924</v>
      </c>
      <c r="M342" s="1" t="s">
        <v>2925</v>
      </c>
      <c r="N342" s="1" t="s">
        <v>2926</v>
      </c>
      <c r="O342" s="1" t="s">
        <v>2927</v>
      </c>
    </row>
    <row r="343" s="1" customFormat="1" spans="1:15">
      <c r="A343" s="1" t="s">
        <v>15</v>
      </c>
      <c r="B343" s="1" t="s">
        <v>2928</v>
      </c>
      <c r="C343" s="1" t="s">
        <v>17</v>
      </c>
      <c r="D343" s="1" t="s">
        <v>2856</v>
      </c>
      <c r="F343" s="1" t="s">
        <v>2929</v>
      </c>
      <c r="G343" s="1" t="e">
        <f>-ive</f>
        <v>#NAME?</v>
      </c>
      <c r="I343" s="1" t="s">
        <v>2930</v>
      </c>
      <c r="K343" s="1" t="s">
        <v>2931</v>
      </c>
      <c r="L343" s="1" t="s">
        <v>2932</v>
      </c>
      <c r="M343" s="1" t="s">
        <v>2933</v>
      </c>
      <c r="N343" s="1" t="s">
        <v>2934</v>
      </c>
      <c r="O343" s="1" t="s">
        <v>2935</v>
      </c>
    </row>
    <row r="344" s="1" customFormat="1" spans="1:15">
      <c r="A344" s="1" t="s">
        <v>15</v>
      </c>
      <c r="B344" s="1" t="s">
        <v>2936</v>
      </c>
      <c r="C344" s="1" t="s">
        <v>17</v>
      </c>
      <c r="D344" s="1" t="s">
        <v>2856</v>
      </c>
      <c r="F344" s="1" t="s">
        <v>2937</v>
      </c>
      <c r="G344" s="1" t="e">
        <f>-al</f>
        <v>#NAME?</v>
      </c>
      <c r="I344" s="1" t="s">
        <v>2938</v>
      </c>
      <c r="K344" s="1" t="s">
        <v>2939</v>
      </c>
      <c r="L344" s="1" t="s">
        <v>2940</v>
      </c>
      <c r="M344" s="1" t="s">
        <v>2941</v>
      </c>
      <c r="N344" s="1" t="s">
        <v>2942</v>
      </c>
      <c r="O344" s="1" t="s">
        <v>2943</v>
      </c>
    </row>
    <row r="345" s="1" customFormat="1" spans="1:15">
      <c r="A345" s="1" t="s">
        <v>15</v>
      </c>
      <c r="B345" s="1" t="s">
        <v>2944</v>
      </c>
      <c r="C345" s="1" t="s">
        <v>84</v>
      </c>
      <c r="F345" s="1" t="s">
        <v>2945</v>
      </c>
      <c r="G345" s="1" t="e">
        <f>-ics</f>
        <v>#NAME?</v>
      </c>
      <c r="I345" s="1" t="s">
        <v>2946</v>
      </c>
      <c r="J345" s="1" t="s">
        <v>2947</v>
      </c>
      <c r="K345" s="1" t="s">
        <v>2948</v>
      </c>
      <c r="L345" s="1" t="s">
        <v>2949</v>
      </c>
      <c r="M345" s="1" t="s">
        <v>2950</v>
      </c>
      <c r="N345" s="1" t="s">
        <v>2951</v>
      </c>
      <c r="O345" s="1" t="s">
        <v>2952</v>
      </c>
    </row>
    <row r="346" s="1" customFormat="1" spans="1:15">
      <c r="A346" s="1" t="s">
        <v>15</v>
      </c>
      <c r="B346" s="1" t="s">
        <v>2953</v>
      </c>
      <c r="C346" s="1" t="s">
        <v>17</v>
      </c>
      <c r="F346" s="1" t="s">
        <v>2945</v>
      </c>
      <c r="G346" s="1" t="e">
        <f>-ical</f>
        <v>#NAME?</v>
      </c>
      <c r="I346" s="1" t="s">
        <v>2954</v>
      </c>
      <c r="J346" s="1" t="s">
        <v>2955</v>
      </c>
      <c r="K346" s="1" t="s">
        <v>2956</v>
      </c>
      <c r="L346" s="1" t="s">
        <v>2957</v>
      </c>
      <c r="M346" s="1" t="s">
        <v>2958</v>
      </c>
      <c r="N346" s="1" t="s">
        <v>2959</v>
      </c>
      <c r="O346" s="1" t="s">
        <v>2960</v>
      </c>
    </row>
    <row r="347" s="1" customFormat="1" spans="1:15">
      <c r="A347" s="1" t="s">
        <v>15</v>
      </c>
      <c r="B347" s="1" t="s">
        <v>2961</v>
      </c>
      <c r="C347" s="1" t="s">
        <v>84</v>
      </c>
      <c r="F347" s="1" t="s">
        <v>2945</v>
      </c>
      <c r="G347" s="1" t="e">
        <f>-ician</f>
        <v>#NAME?</v>
      </c>
      <c r="I347" s="1" t="s">
        <v>2962</v>
      </c>
      <c r="J347" s="1" t="s">
        <v>2963</v>
      </c>
      <c r="K347" s="1" t="s">
        <v>2964</v>
      </c>
      <c r="L347" s="1" t="s">
        <v>2965</v>
      </c>
      <c r="M347" s="1" t="s">
        <v>2966</v>
      </c>
      <c r="N347" s="1" t="s">
        <v>2967</v>
      </c>
      <c r="O347" s="1" t="s">
        <v>2968</v>
      </c>
    </row>
    <row r="348" s="1" customFormat="1" spans="1:15">
      <c r="A348" s="1" t="s">
        <v>15</v>
      </c>
      <c r="B348" s="1" t="s">
        <v>2969</v>
      </c>
      <c r="C348" s="1" t="s">
        <v>84</v>
      </c>
      <c r="F348" s="1" t="s">
        <v>2945</v>
      </c>
      <c r="G348" s="1" t="e">
        <f>-y</f>
        <v>#NAME?</v>
      </c>
      <c r="I348" s="1" t="s">
        <v>2970</v>
      </c>
      <c r="J348" s="1" t="s">
        <v>2971</v>
      </c>
      <c r="K348" s="1" t="s">
        <v>2972</v>
      </c>
      <c r="L348" s="1" t="s">
        <v>2973</v>
      </c>
      <c r="M348" s="1" t="s">
        <v>2974</v>
      </c>
      <c r="N348" s="1" t="s">
        <v>2975</v>
      </c>
      <c r="O348" s="1" t="s">
        <v>2976</v>
      </c>
    </row>
    <row r="349" s="1" customFormat="1" spans="1:15">
      <c r="A349" s="1" t="s">
        <v>15</v>
      </c>
      <c r="B349" s="1" t="s">
        <v>2977</v>
      </c>
      <c r="C349" s="1" t="s">
        <v>17</v>
      </c>
      <c r="F349" s="1" t="s">
        <v>2945</v>
      </c>
      <c r="G349" s="1" t="e">
        <f>-e</f>
        <v>#NAME?</v>
      </c>
      <c r="I349" s="1" t="s">
        <v>2978</v>
      </c>
      <c r="J349" s="1" t="s">
        <v>2979</v>
      </c>
      <c r="K349" s="1" t="s">
        <v>2980</v>
      </c>
      <c r="L349" s="1" t="s">
        <v>2981</v>
      </c>
      <c r="M349" s="1" t="s">
        <v>2982</v>
      </c>
      <c r="N349" s="1" t="s">
        <v>2983</v>
      </c>
      <c r="O349" s="1" t="s">
        <v>2984</v>
      </c>
    </row>
    <row r="350" s="1" customFormat="1" spans="1:15">
      <c r="A350" s="1" t="s">
        <v>15</v>
      </c>
      <c r="B350" s="1" t="s">
        <v>2985</v>
      </c>
      <c r="C350" s="1" t="s">
        <v>84</v>
      </c>
      <c r="F350" s="1" t="s">
        <v>2945</v>
      </c>
      <c r="G350" s="1" t="e">
        <f>-e</f>
        <v>#NAME?</v>
      </c>
      <c r="I350" s="1" t="s">
        <v>2986</v>
      </c>
      <c r="J350" s="1" t="s">
        <v>2987</v>
      </c>
      <c r="K350" s="1" t="s">
        <v>2988</v>
      </c>
      <c r="L350" s="1" t="s">
        <v>2989</v>
      </c>
      <c r="M350" s="1" t="s">
        <v>2990</v>
      </c>
      <c r="N350" s="1" t="s">
        <v>2991</v>
      </c>
      <c r="O350" s="1" t="s">
        <v>2992</v>
      </c>
    </row>
    <row r="351" s="1" customFormat="1" spans="1:15">
      <c r="A351" s="1" t="s">
        <v>15</v>
      </c>
      <c r="B351" s="1" t="s">
        <v>2993</v>
      </c>
      <c r="C351" s="1" t="s">
        <v>84</v>
      </c>
      <c r="D351" s="1" t="s">
        <v>2994</v>
      </c>
      <c r="F351" s="1" t="s">
        <v>2995</v>
      </c>
      <c r="I351" s="1" t="s">
        <v>2996</v>
      </c>
      <c r="J351" s="1" t="s">
        <v>2997</v>
      </c>
      <c r="K351" s="1" t="s">
        <v>2998</v>
      </c>
      <c r="L351" s="1" t="s">
        <v>2999</v>
      </c>
      <c r="M351" s="1" t="s">
        <v>3000</v>
      </c>
      <c r="N351" s="1" t="s">
        <v>3001</v>
      </c>
      <c r="O351" s="1" t="s">
        <v>3002</v>
      </c>
    </row>
    <row r="352" s="1" customFormat="1" spans="1:15">
      <c r="A352" s="1" t="s">
        <v>15</v>
      </c>
      <c r="B352" s="1" t="s">
        <v>3003</v>
      </c>
      <c r="C352" s="1" t="s">
        <v>17</v>
      </c>
      <c r="D352" s="1" t="s">
        <v>3004</v>
      </c>
      <c r="F352" s="1" t="s">
        <v>2945</v>
      </c>
      <c r="G352" s="1" t="e">
        <f>-an</f>
        <v>#NAME?</v>
      </c>
      <c r="I352" s="1" t="s">
        <v>3005</v>
      </c>
      <c r="J352" s="1" t="s">
        <v>3006</v>
      </c>
      <c r="K352" s="1" t="s">
        <v>3007</v>
      </c>
      <c r="L352" s="1" t="s">
        <v>3008</v>
      </c>
      <c r="M352" s="1" t="s">
        <v>3009</v>
      </c>
      <c r="N352" s="1" t="s">
        <v>3010</v>
      </c>
      <c r="O352" s="1" t="s">
        <v>3011</v>
      </c>
    </row>
    <row r="353" s="1" customFormat="1" spans="1:15">
      <c r="A353" s="1" t="s">
        <v>15</v>
      </c>
      <c r="B353" s="1" t="s">
        <v>3012</v>
      </c>
      <c r="C353" s="1" t="s">
        <v>84</v>
      </c>
      <c r="D353" s="1" t="s">
        <v>3013</v>
      </c>
      <c r="F353" s="1" t="s">
        <v>2995</v>
      </c>
      <c r="I353" s="1" t="s">
        <v>3014</v>
      </c>
      <c r="J353" s="1" t="s">
        <v>3015</v>
      </c>
      <c r="K353" s="1" t="s">
        <v>3016</v>
      </c>
      <c r="L353" s="1" t="s">
        <v>3017</v>
      </c>
      <c r="M353" s="1" t="s">
        <v>3018</v>
      </c>
      <c r="N353" s="1" t="s">
        <v>3019</v>
      </c>
      <c r="O353" s="1" t="s">
        <v>3020</v>
      </c>
    </row>
    <row r="354" s="1" customFormat="1" spans="1:15">
      <c r="A354" s="1" t="s">
        <v>15</v>
      </c>
      <c r="B354" s="1" t="s">
        <v>3021</v>
      </c>
      <c r="C354" s="1" t="s">
        <v>17</v>
      </c>
      <c r="D354" s="1" t="s">
        <v>3022</v>
      </c>
      <c r="F354" s="1" t="s">
        <v>2945</v>
      </c>
      <c r="G354" s="1" t="e">
        <f>-ical</f>
        <v>#NAME?</v>
      </c>
      <c r="I354" s="1" t="s">
        <v>3023</v>
      </c>
      <c r="J354" s="1" t="s">
        <v>3024</v>
      </c>
      <c r="K354" s="1" t="s">
        <v>3025</v>
      </c>
      <c r="L354" s="1" t="s">
        <v>3026</v>
      </c>
      <c r="M354" s="1" t="s">
        <v>3027</v>
      </c>
      <c r="N354" s="1" t="s">
        <v>3028</v>
      </c>
      <c r="O354" s="1" t="s">
        <v>3029</v>
      </c>
    </row>
    <row r="355" s="1" customFormat="1" spans="1:15">
      <c r="A355" s="1" t="s">
        <v>15</v>
      </c>
      <c r="B355" s="1" t="s">
        <v>3030</v>
      </c>
      <c r="C355" s="1" t="s">
        <v>84</v>
      </c>
      <c r="D355" s="1" t="s">
        <v>3031</v>
      </c>
      <c r="F355" s="1" t="s">
        <v>3032</v>
      </c>
      <c r="I355" s="1" t="s">
        <v>3033</v>
      </c>
      <c r="J355" s="1" t="s">
        <v>3034</v>
      </c>
      <c r="K355" s="1" t="s">
        <v>3035</v>
      </c>
      <c r="L355" s="1" t="s">
        <v>3036</v>
      </c>
      <c r="M355" s="1" t="s">
        <v>3037</v>
      </c>
      <c r="N355" s="1" t="s">
        <v>3038</v>
      </c>
      <c r="O355" s="1" t="s">
        <v>3039</v>
      </c>
    </row>
    <row r="356" s="1" customFormat="1" spans="1:15">
      <c r="A356" s="1" t="s">
        <v>15</v>
      </c>
      <c r="B356" s="1" t="s">
        <v>3040</v>
      </c>
      <c r="C356" s="1" t="s">
        <v>483</v>
      </c>
      <c r="D356" s="1" t="s">
        <v>3031</v>
      </c>
      <c r="F356" s="1" t="s">
        <v>3041</v>
      </c>
      <c r="G356" s="1" t="e">
        <f>-ic</f>
        <v>#NAME?</v>
      </c>
      <c r="I356" s="1" t="s">
        <v>3042</v>
      </c>
      <c r="J356" s="1" t="s">
        <v>3043</v>
      </c>
      <c r="K356" s="1" t="s">
        <v>3044</v>
      </c>
      <c r="L356" s="1" t="s">
        <v>3045</v>
      </c>
      <c r="M356" s="1" t="s">
        <v>3046</v>
      </c>
      <c r="N356" s="1" t="s">
        <v>3047</v>
      </c>
      <c r="O356" s="1" t="s">
        <v>3048</v>
      </c>
    </row>
    <row r="357" s="1" customFormat="1" spans="1:15">
      <c r="A357" s="1" t="s">
        <v>15</v>
      </c>
      <c r="B357" s="1" t="s">
        <v>3049</v>
      </c>
      <c r="C357" s="1" t="s">
        <v>1216</v>
      </c>
      <c r="D357" s="1" t="s">
        <v>3031</v>
      </c>
      <c r="F357" s="1" t="s">
        <v>3050</v>
      </c>
      <c r="I357" s="1" t="s">
        <v>3051</v>
      </c>
      <c r="J357" s="1" t="s">
        <v>3052</v>
      </c>
      <c r="K357" s="1" t="s">
        <v>3053</v>
      </c>
      <c r="L357" s="1" t="s">
        <v>3054</v>
      </c>
      <c r="M357" s="1" t="s">
        <v>3055</v>
      </c>
      <c r="N357" s="1" t="s">
        <v>3056</v>
      </c>
      <c r="O357" s="1" t="s">
        <v>3057</v>
      </c>
    </row>
    <row r="358" s="1" customFormat="1" spans="1:15">
      <c r="A358" s="1" t="s">
        <v>15</v>
      </c>
      <c r="B358" s="1" t="s">
        <v>3058</v>
      </c>
      <c r="C358" s="1" t="s">
        <v>84</v>
      </c>
      <c r="D358" s="1" t="s">
        <v>3031</v>
      </c>
      <c r="F358" s="1" t="s">
        <v>3059</v>
      </c>
      <c r="I358" s="1" t="s">
        <v>3060</v>
      </c>
      <c r="J358" s="1" t="s">
        <v>3061</v>
      </c>
      <c r="K358" s="1" t="s">
        <v>3062</v>
      </c>
      <c r="L358" s="1" t="s">
        <v>3063</v>
      </c>
      <c r="M358" s="1" t="s">
        <v>3064</v>
      </c>
      <c r="N358" s="1" t="s">
        <v>3065</v>
      </c>
      <c r="O358" s="1" t="s">
        <v>3066</v>
      </c>
    </row>
    <row r="359" s="1" customFormat="1" spans="1:15">
      <c r="A359" s="1" t="s">
        <v>15</v>
      </c>
      <c r="B359" s="1" t="s">
        <v>3067</v>
      </c>
      <c r="C359" s="1" t="s">
        <v>84</v>
      </c>
      <c r="D359" s="1" t="s">
        <v>3031</v>
      </c>
      <c r="F359" s="1" t="s">
        <v>3068</v>
      </c>
      <c r="I359" s="1" t="s">
        <v>3069</v>
      </c>
      <c r="J359" s="1" t="s">
        <v>3070</v>
      </c>
      <c r="K359" s="1" t="s">
        <v>3071</v>
      </c>
      <c r="L359" s="1" t="s">
        <v>3072</v>
      </c>
      <c r="M359" s="1" t="s">
        <v>3073</v>
      </c>
      <c r="N359" s="1" t="s">
        <v>3074</v>
      </c>
      <c r="O359" s="1" t="s">
        <v>3075</v>
      </c>
    </row>
    <row r="360" s="1" customFormat="1" spans="1:15">
      <c r="A360" s="1" t="s">
        <v>15</v>
      </c>
      <c r="B360" s="1" t="s">
        <v>3076</v>
      </c>
      <c r="C360" s="1" t="s">
        <v>84</v>
      </c>
      <c r="D360" s="1" t="s">
        <v>3031</v>
      </c>
      <c r="F360" s="1" t="s">
        <v>3077</v>
      </c>
      <c r="I360" s="1" t="s">
        <v>3078</v>
      </c>
      <c r="J360" s="1" t="s">
        <v>3079</v>
      </c>
      <c r="K360" s="1" t="s">
        <v>3080</v>
      </c>
      <c r="L360" s="1" t="s">
        <v>3081</v>
      </c>
      <c r="M360" s="1" t="s">
        <v>3082</v>
      </c>
      <c r="N360" s="1" t="s">
        <v>3083</v>
      </c>
      <c r="O360" s="1" t="s">
        <v>3084</v>
      </c>
    </row>
    <row r="361" s="1" customFormat="1" spans="1:15">
      <c r="A361" s="1" t="s">
        <v>15</v>
      </c>
      <c r="B361" s="1" t="s">
        <v>3085</v>
      </c>
      <c r="C361" s="1" t="s">
        <v>84</v>
      </c>
      <c r="D361" s="1" t="s">
        <v>3031</v>
      </c>
      <c r="F361" s="1" t="s">
        <v>3086</v>
      </c>
      <c r="I361" s="1" t="s">
        <v>3087</v>
      </c>
      <c r="J361" s="1" t="s">
        <v>3088</v>
      </c>
      <c r="K361" s="1" t="s">
        <v>3089</v>
      </c>
      <c r="L361" s="1" t="s">
        <v>3090</v>
      </c>
      <c r="M361" s="1" t="s">
        <v>3091</v>
      </c>
      <c r="N361" s="1" t="s">
        <v>3092</v>
      </c>
      <c r="O361" s="1" t="s">
        <v>3093</v>
      </c>
    </row>
    <row r="362" s="1" customFormat="1" spans="1:15">
      <c r="A362" s="1" t="s">
        <v>15</v>
      </c>
      <c r="B362" s="1" t="s">
        <v>3094</v>
      </c>
      <c r="C362" s="1" t="s">
        <v>17</v>
      </c>
      <c r="D362" s="1" t="s">
        <v>3031</v>
      </c>
      <c r="F362" s="1" t="s">
        <v>3095</v>
      </c>
      <c r="G362" s="1" t="e">
        <f>-ic</f>
        <v>#NAME?</v>
      </c>
      <c r="I362" s="1" t="s">
        <v>3096</v>
      </c>
      <c r="J362" s="1" t="s">
        <v>3097</v>
      </c>
      <c r="K362" s="1" t="s">
        <v>3098</v>
      </c>
      <c r="L362" s="1" t="s">
        <v>3099</v>
      </c>
      <c r="M362" s="1" t="s">
        <v>3100</v>
      </c>
      <c r="N362" s="1" t="s">
        <v>3101</v>
      </c>
      <c r="O362" s="1" t="s">
        <v>3102</v>
      </c>
    </row>
    <row r="363" s="1" customFormat="1" spans="1:15">
      <c r="A363" s="1" t="s">
        <v>15</v>
      </c>
      <c r="B363" s="1" t="s">
        <v>3103</v>
      </c>
      <c r="C363" s="1" t="s">
        <v>84</v>
      </c>
      <c r="D363" s="1" t="s">
        <v>3031</v>
      </c>
      <c r="F363" s="1" t="s">
        <v>3104</v>
      </c>
      <c r="I363" s="1" t="s">
        <v>3105</v>
      </c>
      <c r="J363" s="1" t="s">
        <v>3106</v>
      </c>
      <c r="K363" s="1" t="s">
        <v>3107</v>
      </c>
      <c r="L363" s="1" t="s">
        <v>3108</v>
      </c>
      <c r="M363" s="1" t="s">
        <v>3109</v>
      </c>
      <c r="N363" s="1" t="s">
        <v>3110</v>
      </c>
      <c r="O363" s="1" t="s">
        <v>3111</v>
      </c>
    </row>
    <row r="364" s="1" customFormat="1" spans="1:15">
      <c r="A364" s="1" t="s">
        <v>15</v>
      </c>
      <c r="B364" s="1" t="s">
        <v>3112</v>
      </c>
      <c r="C364" s="1" t="s">
        <v>84</v>
      </c>
      <c r="D364" s="1" t="s">
        <v>3031</v>
      </c>
      <c r="F364" s="1" t="s">
        <v>3113</v>
      </c>
      <c r="I364" s="1" t="s">
        <v>3114</v>
      </c>
      <c r="J364" s="1" t="s">
        <v>3115</v>
      </c>
      <c r="K364" s="1" t="s">
        <v>3116</v>
      </c>
      <c r="L364" s="1" t="s">
        <v>3117</v>
      </c>
      <c r="M364" s="1" t="s">
        <v>3118</v>
      </c>
      <c r="N364" s="1" t="s">
        <v>3119</v>
      </c>
      <c r="O364" s="1" t="s">
        <v>3120</v>
      </c>
    </row>
    <row r="365" s="1" customFormat="1" spans="1:15">
      <c r="A365" s="1" t="s">
        <v>15</v>
      </c>
      <c r="B365" s="1" t="s">
        <v>3121</v>
      </c>
      <c r="C365" s="1" t="s">
        <v>84</v>
      </c>
      <c r="F365" s="1" t="s">
        <v>2295</v>
      </c>
      <c r="G365" s="1" t="e">
        <f>-ition</f>
        <v>#NAME?</v>
      </c>
      <c r="I365" s="1" t="s">
        <v>3122</v>
      </c>
      <c r="J365" s="1" t="s">
        <v>3123</v>
      </c>
      <c r="K365" s="1" t="s">
        <v>3124</v>
      </c>
      <c r="L365" s="1" t="s">
        <v>3125</v>
      </c>
      <c r="M365" s="1" t="s">
        <v>3126</v>
      </c>
      <c r="N365" s="1" t="s">
        <v>3127</v>
      </c>
      <c r="O365" s="1" t="s">
        <v>3128</v>
      </c>
    </row>
    <row r="366" s="1" customFormat="1" spans="1:15">
      <c r="A366" s="1" t="s">
        <v>15</v>
      </c>
      <c r="B366" s="1" t="s">
        <v>2855</v>
      </c>
      <c r="C366" s="1" t="s">
        <v>47</v>
      </c>
      <c r="D366" s="1" t="s">
        <v>2856</v>
      </c>
      <c r="F366" s="1" t="s">
        <v>2857</v>
      </c>
      <c r="G366" s="1" t="e">
        <f>-e</f>
        <v>#NAME?</v>
      </c>
      <c r="I366" s="1" t="s">
        <v>3129</v>
      </c>
      <c r="J366" s="1" t="s">
        <v>3130</v>
      </c>
      <c r="K366" s="1" t="s">
        <v>3131</v>
      </c>
      <c r="L366" s="1" t="s">
        <v>3132</v>
      </c>
      <c r="M366" s="1" t="s">
        <v>3133</v>
      </c>
      <c r="N366" s="1" t="s">
        <v>3134</v>
      </c>
      <c r="O366" s="1" t="s">
        <v>3135</v>
      </c>
    </row>
    <row r="367" s="1" customFormat="1" spans="1:15">
      <c r="A367" s="1" t="s">
        <v>15</v>
      </c>
      <c r="B367" s="1" t="s">
        <v>3136</v>
      </c>
      <c r="C367" s="1" t="s">
        <v>47</v>
      </c>
      <c r="D367" s="1" t="s">
        <v>1122</v>
      </c>
      <c r="F367" s="1" t="s">
        <v>2295</v>
      </c>
      <c r="G367" s="1" t="e">
        <f>-e</f>
        <v>#NAME?</v>
      </c>
      <c r="I367" s="1" t="s">
        <v>3137</v>
      </c>
      <c r="J367" s="1" t="s">
        <v>3138</v>
      </c>
      <c r="K367" s="1" t="s">
        <v>3139</v>
      </c>
      <c r="L367" s="1" t="s">
        <v>3140</v>
      </c>
      <c r="M367" s="1" t="s">
        <v>3141</v>
      </c>
      <c r="N367" s="1" t="s">
        <v>3142</v>
      </c>
      <c r="O367" s="1" t="s">
        <v>3143</v>
      </c>
    </row>
    <row r="368" s="1" customFormat="1" spans="1:15">
      <c r="A368" s="1" t="s">
        <v>15</v>
      </c>
      <c r="B368" s="1" t="s">
        <v>3144</v>
      </c>
      <c r="C368" s="1" t="s">
        <v>47</v>
      </c>
      <c r="D368" s="1" t="s">
        <v>1742</v>
      </c>
      <c r="F368" s="1" t="s">
        <v>2295</v>
      </c>
      <c r="G368" s="1" t="e">
        <f>-e</f>
        <v>#NAME?</v>
      </c>
      <c r="I368" s="1" t="s">
        <v>3145</v>
      </c>
      <c r="J368" s="1" t="s">
        <v>3146</v>
      </c>
      <c r="K368" s="1" t="s">
        <v>3147</v>
      </c>
      <c r="L368" s="1" t="s">
        <v>3148</v>
      </c>
      <c r="M368" s="1" t="s">
        <v>3149</v>
      </c>
      <c r="N368" s="1" t="s">
        <v>3150</v>
      </c>
      <c r="O368" s="1" t="s">
        <v>3151</v>
      </c>
    </row>
    <row r="369" s="1" customFormat="1" spans="1:15">
      <c r="A369" s="1" t="s">
        <v>15</v>
      </c>
      <c r="B369" s="1" t="s">
        <v>3152</v>
      </c>
      <c r="C369" s="1" t="s">
        <v>75</v>
      </c>
      <c r="D369" s="1" t="s">
        <v>135</v>
      </c>
      <c r="F369" s="1" t="s">
        <v>2295</v>
      </c>
      <c r="G369" s="1" t="e">
        <f>-it</f>
        <v>#NAME?</v>
      </c>
      <c r="I369" s="1" t="s">
        <v>3153</v>
      </c>
      <c r="J369" s="1" t="s">
        <v>3154</v>
      </c>
      <c r="K369" s="1" t="s">
        <v>3155</v>
      </c>
      <c r="L369" s="1" t="s">
        <v>3156</v>
      </c>
      <c r="M369" s="1" t="s">
        <v>3157</v>
      </c>
      <c r="N369" s="1" t="s">
        <v>3158</v>
      </c>
      <c r="O369" s="1" t="s">
        <v>3159</v>
      </c>
    </row>
    <row r="370" s="1" customFormat="1" spans="1:15">
      <c r="A370" s="1" t="s">
        <v>15</v>
      </c>
      <c r="B370" s="1" t="s">
        <v>3160</v>
      </c>
      <c r="C370" s="1" t="s">
        <v>47</v>
      </c>
      <c r="D370" s="1" t="s">
        <v>1507</v>
      </c>
      <c r="F370" s="1" t="s">
        <v>2295</v>
      </c>
      <c r="G370" s="1" t="e">
        <f>-e</f>
        <v>#NAME?</v>
      </c>
      <c r="I370" s="1" t="s">
        <v>3161</v>
      </c>
      <c r="J370" s="1" t="s">
        <v>3162</v>
      </c>
      <c r="K370" s="1" t="s">
        <v>3163</v>
      </c>
      <c r="L370" s="1" t="s">
        <v>3164</v>
      </c>
      <c r="M370" s="1" t="s">
        <v>3165</v>
      </c>
      <c r="N370" s="1" t="s">
        <v>3166</v>
      </c>
      <c r="O370" s="1" t="s">
        <v>3167</v>
      </c>
    </row>
    <row r="371" s="1" customFormat="1" spans="1:15">
      <c r="A371" s="1" t="s">
        <v>15</v>
      </c>
      <c r="B371" s="1" t="s">
        <v>3168</v>
      </c>
      <c r="C371" s="1" t="s">
        <v>84</v>
      </c>
      <c r="D371" s="1" t="s">
        <v>1507</v>
      </c>
      <c r="F371" s="1" t="s">
        <v>2857</v>
      </c>
      <c r="G371" s="1" t="e">
        <f>-ent</f>
        <v>#NAME?</v>
      </c>
      <c r="I371" s="1" t="s">
        <v>3169</v>
      </c>
      <c r="J371" s="1" t="s">
        <v>3170</v>
      </c>
      <c r="K371" s="1" t="s">
        <v>3171</v>
      </c>
      <c r="L371" s="1" t="s">
        <v>3172</v>
      </c>
      <c r="M371" s="1" t="s">
        <v>3173</v>
      </c>
      <c r="N371" s="1" t="s">
        <v>3174</v>
      </c>
      <c r="O371" s="1" t="s">
        <v>3175</v>
      </c>
    </row>
    <row r="372" s="1" customFormat="1" spans="1:15">
      <c r="A372" s="1" t="s">
        <v>15</v>
      </c>
      <c r="B372" s="1" t="s">
        <v>3176</v>
      </c>
      <c r="C372" s="1" t="s">
        <v>1216</v>
      </c>
      <c r="D372" s="1" t="s">
        <v>1507</v>
      </c>
      <c r="F372" s="1" t="s">
        <v>3177</v>
      </c>
      <c r="I372" s="1" t="s">
        <v>3178</v>
      </c>
      <c r="J372" s="1" t="s">
        <v>3179</v>
      </c>
      <c r="K372" s="1" t="s">
        <v>3180</v>
      </c>
      <c r="L372" s="1" t="s">
        <v>3181</v>
      </c>
      <c r="M372" s="1" t="s">
        <v>3182</v>
      </c>
      <c r="N372" s="1" t="s">
        <v>3183</v>
      </c>
      <c r="O372" s="1" t="s">
        <v>3184</v>
      </c>
    </row>
    <row r="373" s="1" customFormat="1" spans="1:15">
      <c r="A373" s="1" t="s">
        <v>15</v>
      </c>
      <c r="B373" s="1" t="s">
        <v>3185</v>
      </c>
      <c r="C373" s="1" t="s">
        <v>17</v>
      </c>
      <c r="F373" s="1" t="s">
        <v>2295</v>
      </c>
      <c r="G373" s="1" t="e">
        <f>-it</f>
        <v>#NAME?</v>
      </c>
      <c r="H373" s="1" t="e">
        <f>-ive</f>
        <v>#NAME?</v>
      </c>
      <c r="I373" s="1" t="s">
        <v>3186</v>
      </c>
      <c r="J373" s="1" t="s">
        <v>3187</v>
      </c>
      <c r="K373" s="1" t="s">
        <v>3188</v>
      </c>
      <c r="L373" s="1" t="s">
        <v>3189</v>
      </c>
      <c r="M373" s="1" t="s">
        <v>3190</v>
      </c>
      <c r="N373" s="1" t="s">
        <v>3191</v>
      </c>
      <c r="O373" s="1" t="s">
        <v>3192</v>
      </c>
    </row>
    <row r="374" s="1" customFormat="1" spans="1:15">
      <c r="A374" s="1" t="s">
        <v>15</v>
      </c>
      <c r="B374" s="1" t="s">
        <v>3193</v>
      </c>
      <c r="C374" s="1" t="s">
        <v>84</v>
      </c>
      <c r="D374" s="1" t="s">
        <v>1061</v>
      </c>
      <c r="F374" s="1" t="s">
        <v>2295</v>
      </c>
      <c r="G374" s="1" t="e">
        <f>-ure</f>
        <v>#NAME?</v>
      </c>
      <c r="I374" s="1" t="s">
        <v>3194</v>
      </c>
      <c r="J374" s="1" t="s">
        <v>3195</v>
      </c>
      <c r="K374" s="1" t="s">
        <v>3196</v>
      </c>
      <c r="L374" s="1" t="s">
        <v>3197</v>
      </c>
      <c r="M374" s="1" t="s">
        <v>3198</v>
      </c>
      <c r="N374" s="1" t="s">
        <v>3199</v>
      </c>
      <c r="O374" s="1" t="s">
        <v>3200</v>
      </c>
    </row>
    <row r="375" s="1" customFormat="1" spans="1:15">
      <c r="A375" s="1" t="s">
        <v>15</v>
      </c>
      <c r="B375" s="1" t="s">
        <v>3201</v>
      </c>
      <c r="C375" s="1" t="s">
        <v>84</v>
      </c>
      <c r="D375" s="1" t="s">
        <v>1742</v>
      </c>
      <c r="F375" s="1" t="s">
        <v>2857</v>
      </c>
      <c r="G375" s="1" t="e">
        <f>-ent</f>
        <v>#NAME?</v>
      </c>
      <c r="I375" s="1" t="s">
        <v>3202</v>
      </c>
      <c r="J375" s="1" t="s">
        <v>3203</v>
      </c>
      <c r="K375" s="1" t="s">
        <v>3204</v>
      </c>
      <c r="L375" s="1" t="s">
        <v>3205</v>
      </c>
      <c r="M375" s="1" t="s">
        <v>3206</v>
      </c>
      <c r="N375" s="1" t="s">
        <v>3207</v>
      </c>
      <c r="O375" s="1" t="s">
        <v>3208</v>
      </c>
    </row>
    <row r="376" s="1" customFormat="1" spans="1:15">
      <c r="A376" s="1" t="s">
        <v>15</v>
      </c>
      <c r="B376" s="1" t="s">
        <v>3209</v>
      </c>
      <c r="C376" s="1" t="s">
        <v>84</v>
      </c>
      <c r="D376" s="1" t="s">
        <v>3210</v>
      </c>
      <c r="F376" s="1" t="s">
        <v>2295</v>
      </c>
      <c r="G376" s="1" t="e">
        <f>-e</f>
        <v>#NAME?</v>
      </c>
      <c r="I376" s="1" t="s">
        <v>3211</v>
      </c>
      <c r="J376" s="1" t="s">
        <v>3212</v>
      </c>
      <c r="K376" s="1" t="s">
        <v>3213</v>
      </c>
      <c r="L376" s="1" t="s">
        <v>3214</v>
      </c>
      <c r="M376" s="1" t="s">
        <v>3215</v>
      </c>
      <c r="N376" s="1" t="s">
        <v>3216</v>
      </c>
      <c r="O376" s="1" t="s">
        <v>3217</v>
      </c>
    </row>
    <row r="377" s="1" customFormat="1" spans="1:15">
      <c r="A377" s="1" t="s">
        <v>15</v>
      </c>
      <c r="B377" s="1" t="s">
        <v>3218</v>
      </c>
      <c r="C377" s="1" t="s">
        <v>483</v>
      </c>
      <c r="D377" s="1" t="s">
        <v>1507</v>
      </c>
      <c r="F377" s="1" t="s">
        <v>3219</v>
      </c>
      <c r="I377" s="1" t="s">
        <v>3220</v>
      </c>
      <c r="J377" s="1" t="s">
        <v>3221</v>
      </c>
      <c r="K377" s="1" t="s">
        <v>3222</v>
      </c>
      <c r="L377" s="1" t="s">
        <v>3223</v>
      </c>
      <c r="M377" s="1" t="s">
        <v>3224</v>
      </c>
      <c r="N377" s="1" t="s">
        <v>3225</v>
      </c>
      <c r="O377" s="1" t="s">
        <v>3226</v>
      </c>
    </row>
    <row r="378" s="1" customFormat="1" spans="1:15">
      <c r="A378" s="1" t="s">
        <v>15</v>
      </c>
      <c r="B378" s="1" t="s">
        <v>3227</v>
      </c>
      <c r="C378" s="1" t="s">
        <v>47</v>
      </c>
      <c r="D378" s="1" t="s">
        <v>1842</v>
      </c>
      <c r="F378" s="1" t="s">
        <v>3228</v>
      </c>
      <c r="I378" s="1" t="s">
        <v>3229</v>
      </c>
      <c r="J378" s="1" t="s">
        <v>3230</v>
      </c>
      <c r="K378" s="1" t="s">
        <v>3231</v>
      </c>
      <c r="L378" s="1" t="s">
        <v>3232</v>
      </c>
      <c r="M378" s="1" t="s">
        <v>3233</v>
      </c>
      <c r="N378" s="1" t="s">
        <v>3234</v>
      </c>
      <c r="O378" s="1" t="s">
        <v>3235</v>
      </c>
    </row>
    <row r="379" s="1" customFormat="1" spans="1:15">
      <c r="A379" s="1" t="s">
        <v>15</v>
      </c>
      <c r="B379" s="1" t="s">
        <v>3236</v>
      </c>
      <c r="C379" s="1" t="s">
        <v>47</v>
      </c>
      <c r="D379" s="1" t="s">
        <v>651</v>
      </c>
      <c r="F379" s="1" t="s">
        <v>3228</v>
      </c>
      <c r="I379" s="1" t="s">
        <v>3237</v>
      </c>
      <c r="J379" s="1" t="s">
        <v>3238</v>
      </c>
      <c r="K379" s="1" t="s">
        <v>3239</v>
      </c>
      <c r="L379" s="1" t="s">
        <v>3240</v>
      </c>
      <c r="M379" s="1" t="s">
        <v>3241</v>
      </c>
      <c r="N379" s="1" t="s">
        <v>3242</v>
      </c>
      <c r="O379" s="1" t="s">
        <v>3243</v>
      </c>
    </row>
    <row r="380" s="1" customFormat="1" spans="1:15">
      <c r="A380" s="1" t="s">
        <v>15</v>
      </c>
      <c r="B380" s="1" t="s">
        <v>3244</v>
      </c>
      <c r="C380" s="1" t="s">
        <v>473</v>
      </c>
      <c r="D380" s="1" t="s">
        <v>788</v>
      </c>
      <c r="F380" s="1" t="s">
        <v>3228</v>
      </c>
      <c r="I380" s="1" t="s">
        <v>3245</v>
      </c>
      <c r="J380" s="1" t="s">
        <v>3246</v>
      </c>
      <c r="K380" s="1" t="s">
        <v>3247</v>
      </c>
      <c r="L380" s="1" t="s">
        <v>3248</v>
      </c>
      <c r="M380" s="1" t="s">
        <v>3249</v>
      </c>
      <c r="N380" s="1" t="s">
        <v>3250</v>
      </c>
      <c r="O380" s="1" t="s">
        <v>3251</v>
      </c>
    </row>
    <row r="381" s="1" customFormat="1" spans="1:15">
      <c r="A381" s="1" t="s">
        <v>15</v>
      </c>
      <c r="B381" s="1" t="s">
        <v>3252</v>
      </c>
      <c r="C381" s="1" t="s">
        <v>47</v>
      </c>
      <c r="D381" s="1" t="s">
        <v>1507</v>
      </c>
      <c r="F381" s="1" t="s">
        <v>3253</v>
      </c>
      <c r="G381" s="1" t="e">
        <f>-ate</f>
        <v>#NAME?</v>
      </c>
      <c r="I381" s="1" t="s">
        <v>3254</v>
      </c>
      <c r="J381" s="1" t="s">
        <v>3255</v>
      </c>
      <c r="K381" s="1" t="s">
        <v>3256</v>
      </c>
      <c r="L381" s="1" t="s">
        <v>3257</v>
      </c>
      <c r="M381" s="1" t="s">
        <v>3258</v>
      </c>
      <c r="N381" s="1" t="s">
        <v>3259</v>
      </c>
      <c r="O381" s="1" t="s">
        <v>3260</v>
      </c>
    </row>
    <row r="382" s="1" customFormat="1" spans="1:15">
      <c r="A382" s="1" t="s">
        <v>15</v>
      </c>
      <c r="B382" s="1" t="s">
        <v>3261</v>
      </c>
      <c r="C382" s="1" t="s">
        <v>17</v>
      </c>
      <c r="D382" s="1" t="s">
        <v>1061</v>
      </c>
      <c r="F382" s="1" t="s">
        <v>3253</v>
      </c>
      <c r="G382" s="1" t="e">
        <f>-it</f>
        <v>#NAME?</v>
      </c>
      <c r="I382" s="1" t="s">
        <v>3262</v>
      </c>
      <c r="J382" s="1" t="s">
        <v>3263</v>
      </c>
      <c r="K382" s="1" t="s">
        <v>3264</v>
      </c>
      <c r="L382" s="1" t="s">
        <v>3265</v>
      </c>
      <c r="M382" s="1" t="s">
        <v>3266</v>
      </c>
      <c r="N382" s="1" t="s">
        <v>3267</v>
      </c>
      <c r="O382" s="1" t="s">
        <v>3268</v>
      </c>
    </row>
    <row r="383" s="1" customFormat="1" spans="1:15">
      <c r="A383" s="1" t="s">
        <v>15</v>
      </c>
      <c r="B383" s="1" t="s">
        <v>3269</v>
      </c>
      <c r="C383" s="1" t="s">
        <v>17</v>
      </c>
      <c r="D383" s="1" t="s">
        <v>1457</v>
      </c>
      <c r="F383" s="1" t="s">
        <v>3253</v>
      </c>
      <c r="G383" s="1" t="e">
        <f>-it</f>
        <v>#NAME?</v>
      </c>
      <c r="I383" s="1" t="s">
        <v>3270</v>
      </c>
      <c r="J383" s="1" t="s">
        <v>3271</v>
      </c>
      <c r="K383" s="1" t="s">
        <v>3272</v>
      </c>
      <c r="L383" s="1" t="s">
        <v>3273</v>
      </c>
      <c r="M383" s="1" t="s">
        <v>3274</v>
      </c>
      <c r="N383" s="1" t="s">
        <v>3275</v>
      </c>
      <c r="O383" s="1" t="s">
        <v>3276</v>
      </c>
    </row>
    <row r="384" s="1" customFormat="1" spans="1:15">
      <c r="A384" s="1" t="s">
        <v>15</v>
      </c>
      <c r="B384" s="1" t="s">
        <v>3277</v>
      </c>
      <c r="C384" s="1" t="s">
        <v>47</v>
      </c>
      <c r="F384" s="1" t="s">
        <v>3278</v>
      </c>
      <c r="G384" s="1" t="e">
        <f>-ify</f>
        <v>#NAME?</v>
      </c>
      <c r="I384" s="1" t="s">
        <v>3279</v>
      </c>
      <c r="J384" s="1" t="s">
        <v>3280</v>
      </c>
      <c r="K384" s="1" t="s">
        <v>3281</v>
      </c>
      <c r="L384" s="1" t="s">
        <v>3282</v>
      </c>
      <c r="M384" s="1" t="s">
        <v>3283</v>
      </c>
      <c r="N384" s="1" t="s">
        <v>3284</v>
      </c>
      <c r="O384" s="1" t="s">
        <v>3285</v>
      </c>
    </row>
    <row r="385" s="1" customFormat="1" spans="1:15">
      <c r="A385" s="1" t="s">
        <v>15</v>
      </c>
      <c r="B385" s="1" t="s">
        <v>3286</v>
      </c>
      <c r="C385" s="1" t="s">
        <v>473</v>
      </c>
      <c r="D385" s="1" t="s">
        <v>3287</v>
      </c>
      <c r="F385" s="1" t="s">
        <v>3253</v>
      </c>
      <c r="G385" s="1" t="e">
        <f>-ate</f>
        <v>#NAME?</v>
      </c>
      <c r="I385" s="1" t="s">
        <v>3288</v>
      </c>
      <c r="J385" s="1" t="s">
        <v>3289</v>
      </c>
      <c r="K385" s="1" t="s">
        <v>3290</v>
      </c>
      <c r="L385" s="1" t="s">
        <v>3291</v>
      </c>
      <c r="M385" s="1" t="s">
        <v>3292</v>
      </c>
      <c r="N385" s="1" t="s">
        <v>3293</v>
      </c>
      <c r="O385" s="1" t="s">
        <v>3294</v>
      </c>
    </row>
    <row r="386" s="1" customFormat="1" spans="1:15">
      <c r="A386" s="1" t="s">
        <v>15</v>
      </c>
      <c r="B386" s="1" t="s">
        <v>3295</v>
      </c>
      <c r="C386" s="1" t="s">
        <v>47</v>
      </c>
      <c r="D386" s="1" t="s">
        <v>1113</v>
      </c>
      <c r="F386" s="1" t="s">
        <v>3219</v>
      </c>
      <c r="I386" s="1" t="s">
        <v>3296</v>
      </c>
      <c r="J386" s="1" t="s">
        <v>3297</v>
      </c>
      <c r="K386" s="1" t="s">
        <v>3298</v>
      </c>
      <c r="L386" s="1" t="s">
        <v>3299</v>
      </c>
      <c r="M386" s="1" t="s">
        <v>3300</v>
      </c>
      <c r="N386" s="1" t="s">
        <v>3301</v>
      </c>
      <c r="O386" s="1" t="s">
        <v>3302</v>
      </c>
    </row>
    <row r="387" s="1" customFormat="1" spans="1:15">
      <c r="A387" s="1" t="s">
        <v>15</v>
      </c>
      <c r="B387" s="1" t="s">
        <v>3303</v>
      </c>
      <c r="C387" s="1" t="s">
        <v>84</v>
      </c>
      <c r="D387" s="1" t="s">
        <v>1274</v>
      </c>
      <c r="E387" s="1" t="s">
        <v>1507</v>
      </c>
      <c r="F387" s="1" t="s">
        <v>3253</v>
      </c>
      <c r="G387" s="1" t="e">
        <f>-e</f>
        <v>#NAME?</v>
      </c>
      <c r="I387" s="1" t="s">
        <v>3304</v>
      </c>
      <c r="J387" s="1" t="s">
        <v>3305</v>
      </c>
      <c r="K387" s="1" t="s">
        <v>3306</v>
      </c>
      <c r="L387" s="1" t="s">
        <v>3307</v>
      </c>
      <c r="M387" s="1" t="s">
        <v>3308</v>
      </c>
      <c r="N387" s="1" t="s">
        <v>3309</v>
      </c>
      <c r="O387" s="1" t="s">
        <v>3310</v>
      </c>
    </row>
    <row r="388" s="1" customFormat="1" spans="1:15">
      <c r="A388" s="1" t="s">
        <v>15</v>
      </c>
      <c r="B388" s="1" t="s">
        <v>3311</v>
      </c>
      <c r="C388" s="1" t="s">
        <v>84</v>
      </c>
      <c r="D388" s="1" t="s">
        <v>1507</v>
      </c>
      <c r="F388" s="1" t="s">
        <v>3253</v>
      </c>
      <c r="G388" s="1" t="e">
        <f>-ity</f>
        <v>#NAME?</v>
      </c>
      <c r="I388" s="1" t="s">
        <v>3312</v>
      </c>
      <c r="J388" s="1" t="s">
        <v>3313</v>
      </c>
      <c r="K388" s="1" t="s">
        <v>3314</v>
      </c>
      <c r="L388" s="1" t="s">
        <v>3315</v>
      </c>
      <c r="M388" s="1" t="s">
        <v>3316</v>
      </c>
      <c r="N388" s="1" t="s">
        <v>3317</v>
      </c>
      <c r="O388" s="1" t="s">
        <v>3318</v>
      </c>
    </row>
    <row r="389" s="1" customFormat="1" spans="1:15">
      <c r="A389" s="1" t="s">
        <v>15</v>
      </c>
      <c r="B389" s="1" t="s">
        <v>3319</v>
      </c>
      <c r="C389" s="1" t="s">
        <v>3320</v>
      </c>
      <c r="F389" s="1" t="s">
        <v>3319</v>
      </c>
      <c r="I389" s="1" t="s">
        <v>3321</v>
      </c>
      <c r="J389" s="1" t="s">
        <v>3322</v>
      </c>
      <c r="K389" s="1" t="s">
        <v>3323</v>
      </c>
      <c r="L389" s="1" t="s">
        <v>3324</v>
      </c>
      <c r="M389" s="1" t="s">
        <v>3325</v>
      </c>
      <c r="N389" s="1" t="s">
        <v>3326</v>
      </c>
      <c r="O389" s="1" t="s">
        <v>3327</v>
      </c>
    </row>
    <row r="390" s="1" customFormat="1" spans="1:15">
      <c r="A390" s="1" t="s">
        <v>15</v>
      </c>
      <c r="B390" s="1" t="s">
        <v>3328</v>
      </c>
      <c r="C390" s="1" t="s">
        <v>483</v>
      </c>
      <c r="F390" s="1" t="s">
        <v>3329</v>
      </c>
      <c r="G390" s="1" t="e">
        <f>-al</f>
        <v>#NAME?</v>
      </c>
      <c r="I390" s="1" t="s">
        <v>3330</v>
      </c>
      <c r="J390" s="1" t="s">
        <v>3331</v>
      </c>
      <c r="K390" s="1" t="s">
        <v>3332</v>
      </c>
      <c r="L390" s="1" t="s">
        <v>3333</v>
      </c>
      <c r="M390" s="1" t="s">
        <v>3334</v>
      </c>
      <c r="N390" s="1" t="s">
        <v>3335</v>
      </c>
      <c r="O390" s="1" t="s">
        <v>3336</v>
      </c>
    </row>
    <row r="391" s="1" customFormat="1" spans="1:15">
      <c r="A391" s="1" t="s">
        <v>15</v>
      </c>
      <c r="B391" s="1" t="s">
        <v>3337</v>
      </c>
      <c r="C391" s="1" t="s">
        <v>1216</v>
      </c>
      <c r="D391" s="1" t="s">
        <v>152</v>
      </c>
      <c r="F391" s="1" t="s">
        <v>3319</v>
      </c>
      <c r="I391" s="1" t="s">
        <v>3338</v>
      </c>
      <c r="J391" s="1" t="s">
        <v>3339</v>
      </c>
      <c r="K391" s="1" t="s">
        <v>3340</v>
      </c>
      <c r="L391" s="1" t="s">
        <v>3341</v>
      </c>
      <c r="M391" s="1" t="s">
        <v>3342</v>
      </c>
      <c r="N391" s="1" t="s">
        <v>3343</v>
      </c>
      <c r="O391" s="1" t="s">
        <v>3344</v>
      </c>
    </row>
    <row r="392" s="1" customFormat="1" spans="1:15">
      <c r="A392" s="1" t="s">
        <v>15</v>
      </c>
      <c r="B392" s="1" t="s">
        <v>3345</v>
      </c>
      <c r="C392" s="1" t="s">
        <v>84</v>
      </c>
      <c r="F392" s="1" t="s">
        <v>3329</v>
      </c>
      <c r="G392" s="1" t="e">
        <f>-al</f>
        <v>#NAME?</v>
      </c>
      <c r="H392" s="1" t="e">
        <f>-ity</f>
        <v>#NAME?</v>
      </c>
      <c r="I392" s="1" t="s">
        <v>3346</v>
      </c>
      <c r="J392" s="1" t="s">
        <v>3347</v>
      </c>
      <c r="K392" s="1" t="s">
        <v>3348</v>
      </c>
      <c r="L392" s="1" t="s">
        <v>3349</v>
      </c>
      <c r="M392" s="1" t="s">
        <v>3350</v>
      </c>
      <c r="N392" s="1" t="s">
        <v>3351</v>
      </c>
      <c r="O392" s="1" t="s">
        <v>3352</v>
      </c>
    </row>
    <row r="393" s="1" customFormat="1" spans="1:15">
      <c r="A393" s="1" t="s">
        <v>15</v>
      </c>
      <c r="B393" s="1" t="s">
        <v>3353</v>
      </c>
      <c r="C393" s="1" t="s">
        <v>473</v>
      </c>
      <c r="D393" s="1" t="s">
        <v>3354</v>
      </c>
      <c r="F393" s="1" t="s">
        <v>3319</v>
      </c>
      <c r="I393" s="1" t="s">
        <v>3355</v>
      </c>
      <c r="J393" s="1" t="s">
        <v>3356</v>
      </c>
      <c r="K393" s="1" t="s">
        <v>3357</v>
      </c>
      <c r="L393" s="1" t="s">
        <v>3358</v>
      </c>
      <c r="M393" s="1" t="s">
        <v>3359</v>
      </c>
      <c r="N393" s="1" t="s">
        <v>3360</v>
      </c>
      <c r="O393" s="1" t="s">
        <v>3361</v>
      </c>
    </row>
    <row r="394" s="1" customFormat="1" spans="1:15">
      <c r="A394" s="1" t="s">
        <v>15</v>
      </c>
      <c r="B394" s="1" t="s">
        <v>3362</v>
      </c>
      <c r="C394" s="1" t="s">
        <v>47</v>
      </c>
      <c r="F394" s="1" t="s">
        <v>3329</v>
      </c>
      <c r="G394" s="1" t="e">
        <f>-al</f>
        <v>#NAME?</v>
      </c>
      <c r="H394" s="1" t="e">
        <f>-ize</f>
        <v>#NAME?</v>
      </c>
      <c r="I394" s="1" t="s">
        <v>3363</v>
      </c>
      <c r="J394" s="1" t="s">
        <v>3364</v>
      </c>
      <c r="K394" s="1" t="s">
        <v>3365</v>
      </c>
      <c r="L394" s="1" t="s">
        <v>3366</v>
      </c>
      <c r="M394" s="1" t="s">
        <v>3367</v>
      </c>
      <c r="N394" s="1" t="s">
        <v>3368</v>
      </c>
      <c r="O394" s="1" t="s">
        <v>3369</v>
      </c>
    </row>
    <row r="395" s="1" customFormat="1" spans="1:15">
      <c r="A395" s="1" t="s">
        <v>15</v>
      </c>
      <c r="B395" s="1" t="s">
        <v>3370</v>
      </c>
      <c r="C395" s="1" t="s">
        <v>84</v>
      </c>
      <c r="F395" s="1" t="s">
        <v>3329</v>
      </c>
      <c r="G395" s="1" t="e">
        <f>-al</f>
        <v>#NAME?</v>
      </c>
      <c r="H395" s="1" t="e">
        <f>-ism</f>
        <v>#NAME?</v>
      </c>
      <c r="I395" s="1" t="s">
        <v>3371</v>
      </c>
      <c r="J395" s="1" t="s">
        <v>3372</v>
      </c>
      <c r="K395" s="1" t="s">
        <v>3373</v>
      </c>
      <c r="L395" s="1" t="s">
        <v>3374</v>
      </c>
      <c r="M395" s="1" t="s">
        <v>3375</v>
      </c>
      <c r="N395" s="1" t="s">
        <v>3376</v>
      </c>
      <c r="O395" s="1" t="s">
        <v>3377</v>
      </c>
    </row>
    <row r="396" s="1" customFormat="1" spans="1:15">
      <c r="A396" s="1" t="s">
        <v>15</v>
      </c>
      <c r="B396" s="1" t="s">
        <v>3378</v>
      </c>
      <c r="C396" s="1" t="s">
        <v>1216</v>
      </c>
      <c r="F396" s="1" t="s">
        <v>3329</v>
      </c>
      <c r="G396" s="1" t="e">
        <f>-al</f>
        <v>#NAME?</v>
      </c>
      <c r="H396" s="1" t="e">
        <f>-ist</f>
        <v>#NAME?</v>
      </c>
      <c r="I396" s="1" t="s">
        <v>3379</v>
      </c>
      <c r="J396" s="1" t="s">
        <v>3380</v>
      </c>
      <c r="K396" s="1" t="s">
        <v>3381</v>
      </c>
      <c r="L396" s="1" t="s">
        <v>3382</v>
      </c>
      <c r="M396" s="1" t="s">
        <v>3383</v>
      </c>
      <c r="N396" s="1" t="s">
        <v>3384</v>
      </c>
      <c r="O396" s="1" t="s">
        <v>3385</v>
      </c>
    </row>
    <row r="397" s="1" customFormat="1" spans="1:15">
      <c r="A397" s="1" t="s">
        <v>15</v>
      </c>
      <c r="B397" s="1" t="s">
        <v>3386</v>
      </c>
      <c r="C397" s="1" t="s">
        <v>84</v>
      </c>
      <c r="F397" s="1" t="s">
        <v>3387</v>
      </c>
      <c r="G397" s="1" t="e">
        <f>-ia</f>
        <v>#NAME?</v>
      </c>
      <c r="I397" s="1" t="s">
        <v>3388</v>
      </c>
      <c r="J397" s="1" t="s">
        <v>3389</v>
      </c>
      <c r="K397" s="1" t="s">
        <v>3390</v>
      </c>
      <c r="L397" s="1" t="s">
        <v>3391</v>
      </c>
      <c r="M397" s="1" t="s">
        <v>3392</v>
      </c>
      <c r="N397" s="1" t="s">
        <v>3393</v>
      </c>
      <c r="O397" s="1" t="s">
        <v>3394</v>
      </c>
    </row>
    <row r="398" s="1" customFormat="1" spans="1:15">
      <c r="A398" s="1" t="s">
        <v>15</v>
      </c>
      <c r="B398" s="1" t="s">
        <v>3395</v>
      </c>
      <c r="C398" s="1" t="s">
        <v>17</v>
      </c>
      <c r="F398" s="1" t="s">
        <v>3396</v>
      </c>
      <c r="G398" s="1" t="e">
        <f>-atic</f>
        <v>#NAME?</v>
      </c>
      <c r="I398" s="1" t="s">
        <v>3397</v>
      </c>
      <c r="J398" s="1" t="s">
        <v>3398</v>
      </c>
      <c r="K398" s="1" t="s">
        <v>3399</v>
      </c>
      <c r="L398" s="1" t="s">
        <v>3400</v>
      </c>
      <c r="M398" s="1" t="s">
        <v>3401</v>
      </c>
      <c r="N398" s="1" t="s">
        <v>3402</v>
      </c>
      <c r="O398" s="1" t="s">
        <v>3403</v>
      </c>
    </row>
    <row r="399" s="1" customFormat="1" spans="1:15">
      <c r="A399" s="1" t="s">
        <v>15</v>
      </c>
      <c r="B399" s="1" t="s">
        <v>3404</v>
      </c>
      <c r="C399" s="1" t="s">
        <v>84</v>
      </c>
      <c r="D399" s="1" t="s">
        <v>3022</v>
      </c>
      <c r="F399" s="1" t="e">
        <f>-pnea</f>
        <v>#NAME?</v>
      </c>
      <c r="I399" s="1" t="s">
        <v>3405</v>
      </c>
      <c r="J399" s="1" t="s">
        <v>3406</v>
      </c>
      <c r="K399" s="1" t="s">
        <v>3407</v>
      </c>
      <c r="L399" s="1" t="s">
        <v>3408</v>
      </c>
      <c r="M399" s="1" t="s">
        <v>3409</v>
      </c>
      <c r="N399" s="1" t="s">
        <v>3410</v>
      </c>
      <c r="O399" s="1" t="s">
        <v>3411</v>
      </c>
    </row>
    <row r="400" s="1" customFormat="1" spans="1:15">
      <c r="A400" s="1" t="s">
        <v>15</v>
      </c>
      <c r="B400" s="1" t="s">
        <v>3412</v>
      </c>
      <c r="C400" s="1" t="s">
        <v>84</v>
      </c>
      <c r="D400" s="1" t="s">
        <v>3413</v>
      </c>
      <c r="F400" s="1" t="e">
        <f>-pnea</f>
        <v>#NAME?</v>
      </c>
      <c r="I400" s="1" t="s">
        <v>3414</v>
      </c>
      <c r="J400" s="1" t="s">
        <v>3415</v>
      </c>
      <c r="K400" s="1" t="s">
        <v>3416</v>
      </c>
      <c r="L400" s="1" t="s">
        <v>3417</v>
      </c>
      <c r="M400" s="1" t="s">
        <v>3418</v>
      </c>
      <c r="N400" s="1" t="s">
        <v>3419</v>
      </c>
      <c r="O400" s="1" t="s">
        <v>3420</v>
      </c>
    </row>
    <row r="401" s="1" customFormat="1" spans="1:15">
      <c r="A401" s="1" t="s">
        <v>15</v>
      </c>
      <c r="B401" s="1" t="s">
        <v>3421</v>
      </c>
      <c r="C401" s="1" t="s">
        <v>84</v>
      </c>
      <c r="F401" s="1" t="s">
        <v>3422</v>
      </c>
      <c r="G401" s="1" t="s">
        <v>268</v>
      </c>
      <c r="H401" s="1" t="e">
        <f>-logy</f>
        <v>#NAME?</v>
      </c>
      <c r="I401" s="1" t="s">
        <v>3423</v>
      </c>
      <c r="J401" s="1" t="s">
        <v>3424</v>
      </c>
      <c r="K401" s="1" t="s">
        <v>3425</v>
      </c>
      <c r="L401" s="1" t="s">
        <v>3426</v>
      </c>
      <c r="M401" s="1" t="s">
        <v>3427</v>
      </c>
      <c r="N401" s="1" t="s">
        <v>3428</v>
      </c>
      <c r="O401" s="1" t="s">
        <v>3429</v>
      </c>
    </row>
    <row r="402" s="1" customFormat="1" spans="1:15">
      <c r="A402" s="1" t="s">
        <v>15</v>
      </c>
      <c r="B402" s="1" t="s">
        <v>3430</v>
      </c>
      <c r="C402" s="1" t="s">
        <v>84</v>
      </c>
      <c r="F402" s="1" t="s">
        <v>3431</v>
      </c>
      <c r="G402" s="1" t="s">
        <v>3432</v>
      </c>
      <c r="I402" s="1" t="s">
        <v>3433</v>
      </c>
      <c r="J402" s="1" t="s">
        <v>3434</v>
      </c>
      <c r="K402" s="1" t="s">
        <v>3435</v>
      </c>
      <c r="L402" s="1" t="s">
        <v>3436</v>
      </c>
      <c r="M402" s="1" t="s">
        <v>3437</v>
      </c>
      <c r="N402" s="1" t="s">
        <v>3438</v>
      </c>
      <c r="O402" s="1" t="s">
        <v>3439</v>
      </c>
    </row>
    <row r="403" s="1" customFormat="1" spans="1:15">
      <c r="A403" s="1" t="s">
        <v>15</v>
      </c>
      <c r="B403" s="1" t="s">
        <v>3440</v>
      </c>
      <c r="C403" s="1" t="s">
        <v>84</v>
      </c>
      <c r="D403" s="1" t="s">
        <v>3441</v>
      </c>
      <c r="F403" s="1" t="e">
        <f>-pnea</f>
        <v>#NAME?</v>
      </c>
      <c r="I403" s="1" t="s">
        <v>3442</v>
      </c>
      <c r="K403" s="1" t="s">
        <v>3443</v>
      </c>
      <c r="L403" s="1" t="s">
        <v>3444</v>
      </c>
      <c r="M403" s="1" t="s">
        <v>3445</v>
      </c>
      <c r="N403" s="1" t="s">
        <v>3446</v>
      </c>
      <c r="O403" s="1" t="s">
        <v>3447</v>
      </c>
    </row>
    <row r="404" s="1" customFormat="1" spans="1:15">
      <c r="A404" s="1" t="s">
        <v>15</v>
      </c>
      <c r="B404" s="1" t="s">
        <v>3448</v>
      </c>
      <c r="C404" s="1" t="s">
        <v>84</v>
      </c>
      <c r="F404" s="1" t="s">
        <v>3422</v>
      </c>
      <c r="G404" s="1" t="e">
        <f>-ics</f>
        <v>#NAME?</v>
      </c>
      <c r="I404" s="1" t="s">
        <v>3449</v>
      </c>
      <c r="J404" s="1" t="s">
        <v>3450</v>
      </c>
      <c r="K404" s="1" t="s">
        <v>3451</v>
      </c>
      <c r="L404" s="1" t="s">
        <v>3452</v>
      </c>
      <c r="M404" s="1" t="s">
        <v>3453</v>
      </c>
      <c r="N404" s="1" t="s">
        <v>3454</v>
      </c>
      <c r="O404" s="1" t="s">
        <v>3455</v>
      </c>
    </row>
    <row r="405" s="1" customFormat="1" spans="1:15">
      <c r="A405" s="1" t="s">
        <v>15</v>
      </c>
      <c r="B405" s="1" t="s">
        <v>3456</v>
      </c>
      <c r="C405" s="1" t="s">
        <v>84</v>
      </c>
      <c r="F405" s="1" t="s">
        <v>3387</v>
      </c>
      <c r="G405" s="1" t="e">
        <f>-ectomy</f>
        <v>#NAME?</v>
      </c>
      <c r="I405" s="1" t="s">
        <v>3457</v>
      </c>
      <c r="J405" s="1" t="s">
        <v>3458</v>
      </c>
      <c r="K405" s="1" t="s">
        <v>3459</v>
      </c>
      <c r="L405" s="1" t="s">
        <v>3460</v>
      </c>
      <c r="M405" s="1" t="s">
        <v>3461</v>
      </c>
      <c r="N405" s="1" t="s">
        <v>3462</v>
      </c>
      <c r="O405" s="1" t="s">
        <v>3463</v>
      </c>
    </row>
    <row r="406" s="1" customFormat="1" spans="1:15">
      <c r="A406" s="1" t="s">
        <v>15</v>
      </c>
      <c r="B406" s="1" t="s">
        <v>3464</v>
      </c>
      <c r="C406" s="1" t="s">
        <v>84</v>
      </c>
      <c r="D406" s="1" t="s">
        <v>3465</v>
      </c>
      <c r="F406" s="1" t="e">
        <f>-pnea</f>
        <v>#NAME?</v>
      </c>
      <c r="I406" s="1" t="s">
        <v>3466</v>
      </c>
      <c r="J406" s="1" t="s">
        <v>3467</v>
      </c>
      <c r="K406" s="1" t="s">
        <v>3468</v>
      </c>
      <c r="L406" s="1" t="s">
        <v>3469</v>
      </c>
      <c r="M406" s="1" t="s">
        <v>3470</v>
      </c>
      <c r="N406" s="1" t="s">
        <v>3471</v>
      </c>
      <c r="O406" s="1" t="s">
        <v>3472</v>
      </c>
    </row>
    <row r="407" s="1" customFormat="1" spans="1:15">
      <c r="A407" s="1" t="s">
        <v>15</v>
      </c>
      <c r="B407" s="1" t="s">
        <v>3473</v>
      </c>
      <c r="C407" s="1" t="s">
        <v>483</v>
      </c>
      <c r="F407" s="1" t="s">
        <v>3474</v>
      </c>
      <c r="G407" s="1" t="e">
        <f>-ic</f>
        <v>#NAME?</v>
      </c>
      <c r="I407" s="1" t="s">
        <v>3475</v>
      </c>
      <c r="J407" s="1" t="s">
        <v>3476</v>
      </c>
      <c r="K407" s="1" t="s">
        <v>3477</v>
      </c>
      <c r="L407" s="1" t="s">
        <v>3478</v>
      </c>
      <c r="M407" s="1" t="s">
        <v>3479</v>
      </c>
      <c r="N407" s="1" t="s">
        <v>3480</v>
      </c>
      <c r="O407" s="1" t="s">
        <v>3481</v>
      </c>
    </row>
    <row r="408" s="1" customFormat="1" spans="1:15">
      <c r="A408" s="1" t="s">
        <v>15</v>
      </c>
      <c r="B408" s="1" t="s">
        <v>3482</v>
      </c>
      <c r="C408" s="1" t="s">
        <v>75</v>
      </c>
      <c r="F408" s="1" t="s">
        <v>3474</v>
      </c>
      <c r="G408" s="1" t="e">
        <f>-er</f>
        <v>#NAME?</v>
      </c>
      <c r="I408" s="1" t="s">
        <v>3483</v>
      </c>
      <c r="J408" s="1" t="s">
        <v>3484</v>
      </c>
      <c r="K408" s="1" t="s">
        <v>3485</v>
      </c>
      <c r="L408" s="1" t="s">
        <v>3486</v>
      </c>
      <c r="M408" s="1" t="s">
        <v>3487</v>
      </c>
      <c r="N408" s="1" t="s">
        <v>3488</v>
      </c>
      <c r="O408" s="1" t="s">
        <v>3489</v>
      </c>
    </row>
    <row r="409" s="1" customFormat="1" spans="1:15">
      <c r="A409" s="1" t="s">
        <v>15</v>
      </c>
      <c r="B409" s="1" t="s">
        <v>3490</v>
      </c>
      <c r="C409" s="1" t="s">
        <v>84</v>
      </c>
      <c r="F409" s="1" t="s">
        <v>3474</v>
      </c>
      <c r="G409" s="1" t="e">
        <f>-ic</f>
        <v>#NAME?</v>
      </c>
      <c r="H409" s="1" t="e">
        <f>-ity</f>
        <v>#NAME?</v>
      </c>
      <c r="I409" s="1" t="s">
        <v>3491</v>
      </c>
      <c r="J409" s="1" t="s">
        <v>3492</v>
      </c>
      <c r="K409" s="1" t="s">
        <v>3493</v>
      </c>
      <c r="L409" s="1" t="s">
        <v>3494</v>
      </c>
      <c r="M409" s="1" t="s">
        <v>3495</v>
      </c>
      <c r="N409" s="1" t="s">
        <v>3496</v>
      </c>
      <c r="O409" s="1" t="s">
        <v>3497</v>
      </c>
    </row>
    <row r="410" s="1" customFormat="1" spans="1:15">
      <c r="A410" s="1" t="s">
        <v>15</v>
      </c>
      <c r="B410" s="1" t="s">
        <v>3498</v>
      </c>
      <c r="C410" s="1" t="s">
        <v>483</v>
      </c>
      <c r="D410" s="1" t="s">
        <v>3499</v>
      </c>
      <c r="F410" s="1" t="s">
        <v>3474</v>
      </c>
      <c r="G410" s="1" t="e">
        <f>-ic</f>
        <v>#NAME?</v>
      </c>
      <c r="I410" s="1" t="s">
        <v>3500</v>
      </c>
      <c r="J410" s="1" t="s">
        <v>3501</v>
      </c>
      <c r="K410" s="1" t="s">
        <v>3502</v>
      </c>
      <c r="L410" s="1" t="s">
        <v>3503</v>
      </c>
      <c r="M410" s="1" t="s">
        <v>3504</v>
      </c>
      <c r="N410" s="1" t="s">
        <v>3505</v>
      </c>
      <c r="O410" s="1" t="s">
        <v>3506</v>
      </c>
    </row>
    <row r="411" s="1" customFormat="1" spans="1:15">
      <c r="A411" s="1" t="s">
        <v>15</v>
      </c>
      <c r="B411" s="1" t="s">
        <v>3507</v>
      </c>
      <c r="C411" s="1" t="s">
        <v>84</v>
      </c>
      <c r="D411" s="1" t="s">
        <v>3508</v>
      </c>
      <c r="F411" s="1" t="s">
        <v>1995</v>
      </c>
      <c r="I411" s="1" t="s">
        <v>3509</v>
      </c>
      <c r="J411" s="1" t="s">
        <v>3510</v>
      </c>
      <c r="K411" s="1" t="s">
        <v>3511</v>
      </c>
      <c r="L411" s="1" t="s">
        <v>3512</v>
      </c>
      <c r="M411" s="1" t="s">
        <v>3513</v>
      </c>
      <c r="N411" s="1" t="s">
        <v>3514</v>
      </c>
      <c r="O411" s="1" t="s">
        <v>3515</v>
      </c>
    </row>
    <row r="412" s="1" customFormat="1" spans="1:15">
      <c r="A412" s="1" t="s">
        <v>15</v>
      </c>
      <c r="B412" s="1" t="s">
        <v>1994</v>
      </c>
      <c r="C412" s="1" t="s">
        <v>84</v>
      </c>
      <c r="D412" s="1" t="s">
        <v>1948</v>
      </c>
      <c r="F412" s="1" t="s">
        <v>1995</v>
      </c>
      <c r="I412" s="1" t="s">
        <v>3516</v>
      </c>
      <c r="J412" s="1" t="s">
        <v>1997</v>
      </c>
      <c r="K412" s="1" t="s">
        <v>1998</v>
      </c>
      <c r="L412" s="1" t="s">
        <v>3517</v>
      </c>
      <c r="M412" s="1" t="s">
        <v>3518</v>
      </c>
      <c r="N412" s="1" t="s">
        <v>3519</v>
      </c>
      <c r="O412" s="1" t="s">
        <v>3520</v>
      </c>
    </row>
    <row r="413" s="1" customFormat="1" spans="1:15">
      <c r="A413" s="1" t="s">
        <v>15</v>
      </c>
      <c r="B413" s="1" t="s">
        <v>3521</v>
      </c>
      <c r="C413" s="1" t="s">
        <v>84</v>
      </c>
      <c r="D413" s="1" t="s">
        <v>3522</v>
      </c>
      <c r="F413" s="1" t="s">
        <v>3474</v>
      </c>
      <c r="G413" s="1" t="e">
        <f>-y</f>
        <v>#NAME?</v>
      </c>
      <c r="I413" s="1" t="s">
        <v>3523</v>
      </c>
      <c r="J413" s="1" t="s">
        <v>3524</v>
      </c>
      <c r="K413" s="1" t="s">
        <v>3525</v>
      </c>
      <c r="L413" s="1" t="s">
        <v>3526</v>
      </c>
      <c r="M413" s="1" t="s">
        <v>3527</v>
      </c>
      <c r="N413" s="1" t="s">
        <v>3528</v>
      </c>
      <c r="O413" s="1" t="s">
        <v>3529</v>
      </c>
    </row>
    <row r="414" s="1" customFormat="1" spans="1:15">
      <c r="A414" s="1" t="s">
        <v>15</v>
      </c>
      <c r="B414" s="1" t="s">
        <v>3530</v>
      </c>
      <c r="C414" s="1" t="s">
        <v>84</v>
      </c>
      <c r="F414" s="1" t="s">
        <v>3474</v>
      </c>
      <c r="G414" s="1" t="e">
        <f>-id</f>
        <v>#NAME?</v>
      </c>
      <c r="I414" s="1" t="s">
        <v>3531</v>
      </c>
      <c r="J414" s="1" t="s">
        <v>3532</v>
      </c>
      <c r="K414" s="1" t="s">
        <v>3533</v>
      </c>
      <c r="L414" s="1" t="s">
        <v>3534</v>
      </c>
      <c r="M414" s="1" t="s">
        <v>3535</v>
      </c>
      <c r="N414" s="1" t="s">
        <v>3536</v>
      </c>
      <c r="O414" s="1" t="s">
        <v>3537</v>
      </c>
    </row>
    <row r="415" s="1" customFormat="1" spans="1:15">
      <c r="A415" s="1" t="s">
        <v>15</v>
      </c>
      <c r="B415" s="1" t="s">
        <v>3538</v>
      </c>
      <c r="C415" s="1" t="s">
        <v>84</v>
      </c>
      <c r="D415" s="1" t="s">
        <v>3539</v>
      </c>
      <c r="F415" s="1" t="s">
        <v>1995</v>
      </c>
      <c r="I415" s="1" t="s">
        <v>3540</v>
      </c>
      <c r="J415" s="1" t="s">
        <v>3541</v>
      </c>
      <c r="K415" s="1" t="s">
        <v>3542</v>
      </c>
      <c r="L415" s="1" t="s">
        <v>3543</v>
      </c>
      <c r="M415" s="1" t="s">
        <v>3544</v>
      </c>
      <c r="N415" s="1" t="s">
        <v>3545</v>
      </c>
      <c r="O415" s="1" t="s">
        <v>3546</v>
      </c>
    </row>
    <row r="416" s="1" customFormat="1" spans="1:15">
      <c r="A416" s="1" t="s">
        <v>15</v>
      </c>
      <c r="B416" s="1" t="s">
        <v>3547</v>
      </c>
      <c r="C416" s="1" t="s">
        <v>47</v>
      </c>
      <c r="F416" s="1" t="s">
        <v>3474</v>
      </c>
      <c r="G416" s="1" t="e">
        <f>-ic</f>
        <v>#NAME?</v>
      </c>
      <c r="H416" s="1" t="e">
        <f>-ize</f>
        <v>#NAME?</v>
      </c>
      <c r="I416" s="1" t="s">
        <v>3548</v>
      </c>
      <c r="J416" s="1" t="s">
        <v>3549</v>
      </c>
      <c r="K416" s="1" t="s">
        <v>3550</v>
      </c>
      <c r="L416" s="1" t="s">
        <v>3551</v>
      </c>
      <c r="M416" s="1" t="s">
        <v>3552</v>
      </c>
      <c r="N416" s="1" t="s">
        <v>3553</v>
      </c>
      <c r="O416" s="1" t="s">
        <v>3554</v>
      </c>
    </row>
    <row r="417" s="1" customFormat="1" spans="1:15">
      <c r="A417" s="1" t="s">
        <v>15</v>
      </c>
      <c r="B417" s="1" t="s">
        <v>3555</v>
      </c>
      <c r="C417" s="1" t="s">
        <v>47</v>
      </c>
      <c r="D417" s="1" t="s">
        <v>1087</v>
      </c>
      <c r="F417" s="1" t="s">
        <v>3556</v>
      </c>
      <c r="I417" s="1" t="s">
        <v>3557</v>
      </c>
      <c r="J417" s="1" t="s">
        <v>3558</v>
      </c>
      <c r="K417" s="1" t="s">
        <v>3559</v>
      </c>
      <c r="L417" s="1" t="s">
        <v>3560</v>
      </c>
      <c r="M417" s="1" t="s">
        <v>3561</v>
      </c>
      <c r="N417" s="1" t="s">
        <v>3562</v>
      </c>
      <c r="O417" s="1" t="s">
        <v>3563</v>
      </c>
    </row>
    <row r="418" s="1" customFormat="1" spans="1:15">
      <c r="A418" s="1" t="s">
        <v>15</v>
      </c>
      <c r="B418" s="1" t="s">
        <v>3564</v>
      </c>
      <c r="C418" s="1" t="s">
        <v>84</v>
      </c>
      <c r="D418" s="1" t="s">
        <v>1087</v>
      </c>
      <c r="F418" s="1" t="s">
        <v>3565</v>
      </c>
      <c r="G418" s="1" t="e">
        <f>-e</f>
        <v>#NAME?</v>
      </c>
      <c r="I418" s="1" t="s">
        <v>3566</v>
      </c>
      <c r="J418" s="1" t="s">
        <v>3567</v>
      </c>
      <c r="K418" s="1" t="s">
        <v>3568</v>
      </c>
      <c r="L418" s="1" t="s">
        <v>3569</v>
      </c>
      <c r="M418" s="1" t="s">
        <v>3570</v>
      </c>
      <c r="N418" s="1" t="s">
        <v>3571</v>
      </c>
      <c r="O418" s="1" t="s">
        <v>3572</v>
      </c>
    </row>
    <row r="419" s="1" customFormat="1" spans="1:15">
      <c r="A419" s="1" t="s">
        <v>15</v>
      </c>
      <c r="B419" s="1" t="s">
        <v>3573</v>
      </c>
      <c r="C419" s="1" t="s">
        <v>17</v>
      </c>
      <c r="F419" s="1" t="s">
        <v>3565</v>
      </c>
      <c r="G419" s="1" t="e">
        <f>-ible</f>
        <v>#NAME?</v>
      </c>
      <c r="I419" s="1" t="s">
        <v>3574</v>
      </c>
      <c r="J419" s="1" t="s">
        <v>3575</v>
      </c>
      <c r="K419" s="1" t="s">
        <v>3576</v>
      </c>
      <c r="L419" s="1" t="s">
        <v>3577</v>
      </c>
      <c r="M419" s="1" t="s">
        <v>3578</v>
      </c>
      <c r="N419" s="1" t="s">
        <v>3579</v>
      </c>
      <c r="O419" s="1" t="s">
        <v>3580</v>
      </c>
    </row>
    <row r="420" s="1" customFormat="1" spans="1:15">
      <c r="A420" s="1" t="s">
        <v>15</v>
      </c>
      <c r="B420" s="1" t="s">
        <v>3581</v>
      </c>
      <c r="C420" s="1" t="s">
        <v>17</v>
      </c>
      <c r="D420" s="1" t="s">
        <v>1052</v>
      </c>
      <c r="F420" s="1" t="s">
        <v>3565</v>
      </c>
      <c r="G420" s="1" t="e">
        <f>-ible</f>
        <v>#NAME?</v>
      </c>
      <c r="I420" s="1" t="s">
        <v>3582</v>
      </c>
      <c r="J420" s="1" t="s">
        <v>3583</v>
      </c>
      <c r="K420" s="1" t="s">
        <v>3584</v>
      </c>
      <c r="L420" s="1" t="s">
        <v>3585</v>
      </c>
      <c r="M420" s="1" t="s">
        <v>3586</v>
      </c>
      <c r="N420" s="1" t="s">
        <v>3587</v>
      </c>
      <c r="O420" s="1" t="s">
        <v>3588</v>
      </c>
    </row>
    <row r="421" s="1" customFormat="1" spans="1:15">
      <c r="A421" s="1" t="s">
        <v>15</v>
      </c>
      <c r="B421" s="1" t="s">
        <v>3589</v>
      </c>
      <c r="C421" s="1" t="s">
        <v>47</v>
      </c>
      <c r="D421" s="1" t="s">
        <v>1061</v>
      </c>
      <c r="F421" s="1" t="s">
        <v>3590</v>
      </c>
      <c r="G421" s="1" t="e">
        <f>-e</f>
        <v>#NAME?</v>
      </c>
      <c r="I421" s="1" t="s">
        <v>3591</v>
      </c>
      <c r="J421" s="1" t="s">
        <v>3592</v>
      </c>
      <c r="K421" s="1" t="s">
        <v>3593</v>
      </c>
      <c r="L421" s="1" t="s">
        <v>3594</v>
      </c>
      <c r="M421" s="1" t="s">
        <v>3595</v>
      </c>
      <c r="N421" s="1" t="s">
        <v>3596</v>
      </c>
      <c r="O421" s="1" t="s">
        <v>3597</v>
      </c>
    </row>
    <row r="422" s="1" customFormat="1" spans="1:15">
      <c r="A422" s="1" t="s">
        <v>15</v>
      </c>
      <c r="B422" s="1" t="s">
        <v>3598</v>
      </c>
      <c r="C422" s="1" t="s">
        <v>84</v>
      </c>
      <c r="D422" s="1" t="s">
        <v>1061</v>
      </c>
      <c r="F422" s="1" t="s">
        <v>3599</v>
      </c>
      <c r="G422" s="1" t="e">
        <f>-ion</f>
        <v>#NAME?</v>
      </c>
      <c r="I422" s="1" t="s">
        <v>3600</v>
      </c>
      <c r="J422" s="1" t="s">
        <v>3592</v>
      </c>
      <c r="K422" s="1" t="s">
        <v>3601</v>
      </c>
      <c r="L422" s="1" t="s">
        <v>3602</v>
      </c>
      <c r="M422" s="1" t="s">
        <v>3603</v>
      </c>
      <c r="N422" s="1" t="s">
        <v>3604</v>
      </c>
      <c r="O422" s="1" t="s">
        <v>3605</v>
      </c>
    </row>
    <row r="423" s="1" customFormat="1" spans="1:15">
      <c r="A423" s="1" t="s">
        <v>15</v>
      </c>
      <c r="B423" s="1" t="s">
        <v>3606</v>
      </c>
      <c r="C423" s="1" t="s">
        <v>483</v>
      </c>
      <c r="D423" s="1" t="s">
        <v>1061</v>
      </c>
      <c r="F423" s="1" t="s">
        <v>3599</v>
      </c>
      <c r="G423" s="1" t="e">
        <f>-ive</f>
        <v>#NAME?</v>
      </c>
      <c r="I423" s="1" t="s">
        <v>3607</v>
      </c>
      <c r="J423" s="1" t="s">
        <v>3608</v>
      </c>
      <c r="K423" s="1" t="s">
        <v>3609</v>
      </c>
      <c r="L423" s="1" t="s">
        <v>3610</v>
      </c>
      <c r="M423" s="1" t="s">
        <v>3611</v>
      </c>
      <c r="N423" s="1" t="s">
        <v>3612</v>
      </c>
      <c r="O423" s="1" t="s">
        <v>3613</v>
      </c>
    </row>
    <row r="424" s="1" customFormat="1" spans="1:15">
      <c r="A424" s="1" t="s">
        <v>15</v>
      </c>
      <c r="B424" s="1" t="s">
        <v>3614</v>
      </c>
      <c r="C424" s="1" t="s">
        <v>84</v>
      </c>
      <c r="F424" s="1" t="s">
        <v>3565</v>
      </c>
      <c r="G424" s="1" t="e">
        <f>-ible</f>
        <v>#NAME?</v>
      </c>
      <c r="H424" s="1" t="e">
        <f>-ity</f>
        <v>#NAME?</v>
      </c>
      <c r="I424" s="1" t="s">
        <v>3615</v>
      </c>
      <c r="J424" s="1" t="s">
        <v>3616</v>
      </c>
      <c r="K424" s="1" t="s">
        <v>3617</v>
      </c>
      <c r="L424" s="1" t="s">
        <v>3618</v>
      </c>
      <c r="M424" s="1" t="s">
        <v>3619</v>
      </c>
      <c r="N424" s="1" t="s">
        <v>3620</v>
      </c>
      <c r="O424" s="1" t="s">
        <v>3621</v>
      </c>
    </row>
    <row r="425" s="1" customFormat="1" spans="1:15">
      <c r="A425" s="1" t="s">
        <v>15</v>
      </c>
      <c r="B425" s="1" t="s">
        <v>3622</v>
      </c>
      <c r="C425" s="1" t="s">
        <v>17</v>
      </c>
      <c r="D425" s="1" t="s">
        <v>1087</v>
      </c>
      <c r="F425" s="1" t="s">
        <v>3556</v>
      </c>
      <c r="G425" s="1" t="e">
        <f>-able</f>
        <v>#NAME?</v>
      </c>
      <c r="I425" s="1" t="s">
        <v>3623</v>
      </c>
      <c r="K425" s="1" t="s">
        <v>3624</v>
      </c>
      <c r="L425" s="1" t="s">
        <v>3625</v>
      </c>
      <c r="M425" s="1" t="s">
        <v>3626</v>
      </c>
      <c r="N425" s="1" t="s">
        <v>3627</v>
      </c>
      <c r="O425" s="1" t="s">
        <v>3628</v>
      </c>
    </row>
    <row r="426" s="1" customFormat="1" spans="1:15">
      <c r="A426" s="1" t="s">
        <v>15</v>
      </c>
      <c r="B426" s="1" t="s">
        <v>3629</v>
      </c>
      <c r="C426" s="1" t="s">
        <v>47</v>
      </c>
      <c r="D426" s="1" t="s">
        <v>1052</v>
      </c>
      <c r="F426" s="1" t="s">
        <v>3590</v>
      </c>
      <c r="G426" s="1" t="e">
        <f>-e</f>
        <v>#NAME?</v>
      </c>
      <c r="I426" s="1" t="s">
        <v>3630</v>
      </c>
      <c r="K426" s="1" t="s">
        <v>3631</v>
      </c>
      <c r="L426" s="1" t="s">
        <v>3632</v>
      </c>
      <c r="M426" s="1" t="s">
        <v>3633</v>
      </c>
      <c r="N426" s="1" t="s">
        <v>3634</v>
      </c>
      <c r="O426" s="1" t="s">
        <v>3635</v>
      </c>
    </row>
    <row r="427" s="1" customFormat="1" spans="1:15">
      <c r="A427" s="1" t="s">
        <v>15</v>
      </c>
      <c r="B427" s="1" t="s">
        <v>3636</v>
      </c>
      <c r="C427" s="1" t="s">
        <v>37</v>
      </c>
      <c r="D427" s="1" t="s">
        <v>1507</v>
      </c>
      <c r="F427" s="1" t="s">
        <v>1238</v>
      </c>
      <c r="G427" s="1" t="e">
        <f>-e</f>
        <v>#NAME?</v>
      </c>
      <c r="I427" s="1" t="s">
        <v>3637</v>
      </c>
      <c r="J427" s="1" t="s">
        <v>3638</v>
      </c>
      <c r="K427" s="1" t="s">
        <v>3639</v>
      </c>
      <c r="L427" s="1" t="s">
        <v>3640</v>
      </c>
      <c r="M427" s="1" t="s">
        <v>3641</v>
      </c>
      <c r="N427" s="1" t="s">
        <v>3642</v>
      </c>
      <c r="O427" s="1" t="s">
        <v>3643</v>
      </c>
    </row>
    <row r="428" s="1" customFormat="1" spans="1:15">
      <c r="A428" s="1" t="s">
        <v>15</v>
      </c>
      <c r="B428" s="1" t="s">
        <v>3644</v>
      </c>
      <c r="C428" s="1" t="s">
        <v>3645</v>
      </c>
      <c r="F428" s="1" t="s">
        <v>3646</v>
      </c>
      <c r="G428" s="1" t="e">
        <f>-ty</f>
        <v>#NAME?</v>
      </c>
      <c r="I428" s="1" t="s">
        <v>3647</v>
      </c>
      <c r="J428" s="1" t="s">
        <v>3648</v>
      </c>
      <c r="K428" s="1" t="s">
        <v>3649</v>
      </c>
      <c r="L428" s="1" t="s">
        <v>3650</v>
      </c>
      <c r="M428" s="1" t="s">
        <v>3651</v>
      </c>
      <c r="N428" s="1" t="s">
        <v>3652</v>
      </c>
      <c r="O428" s="1" t="s">
        <v>3653</v>
      </c>
    </row>
    <row r="429" s="1" customFormat="1" spans="1:15">
      <c r="A429" s="1" t="s">
        <v>15</v>
      </c>
      <c r="B429" s="1" t="s">
        <v>3654</v>
      </c>
      <c r="C429" s="1" t="s">
        <v>75</v>
      </c>
      <c r="D429" s="1" t="s">
        <v>2797</v>
      </c>
      <c r="F429" s="1" t="s">
        <v>3655</v>
      </c>
      <c r="G429" s="1" t="e">
        <f>-ment</f>
        <v>#NAME?</v>
      </c>
      <c r="I429" s="1" t="s">
        <v>3656</v>
      </c>
      <c r="J429" s="1" t="s">
        <v>3657</v>
      </c>
      <c r="K429" s="1" t="s">
        <v>3658</v>
      </c>
      <c r="L429" s="1" t="s">
        <v>3659</v>
      </c>
      <c r="M429" s="1" t="s">
        <v>3660</v>
      </c>
      <c r="N429" s="1" t="s">
        <v>3661</v>
      </c>
      <c r="O429" s="1" t="s">
        <v>3662</v>
      </c>
    </row>
    <row r="430" s="1" customFormat="1" spans="1:15">
      <c r="A430" s="1" t="s">
        <v>15</v>
      </c>
      <c r="B430" s="1" t="s">
        <v>3663</v>
      </c>
      <c r="C430" s="1" t="s">
        <v>473</v>
      </c>
      <c r="D430" s="1" t="s">
        <v>1457</v>
      </c>
      <c r="F430" s="1" t="s">
        <v>3655</v>
      </c>
      <c r="G430" s="1" t="e">
        <f>-ment</f>
        <v>#NAME?</v>
      </c>
      <c r="I430" s="1" t="s">
        <v>3664</v>
      </c>
      <c r="J430" s="1" t="s">
        <v>3665</v>
      </c>
      <c r="K430" s="1" t="s">
        <v>3666</v>
      </c>
      <c r="L430" s="1" t="s">
        <v>3667</v>
      </c>
      <c r="M430" s="1" t="s">
        <v>3668</v>
      </c>
      <c r="N430" s="1" t="s">
        <v>3669</v>
      </c>
      <c r="O430" s="1" t="s">
        <v>3670</v>
      </c>
    </row>
    <row r="431" s="1" customFormat="1" spans="1:15">
      <c r="A431" s="1" t="s">
        <v>15</v>
      </c>
      <c r="B431" s="1" t="s">
        <v>3671</v>
      </c>
      <c r="C431" s="1" t="s">
        <v>47</v>
      </c>
      <c r="D431" s="1" t="s">
        <v>788</v>
      </c>
      <c r="F431" s="1" t="s">
        <v>3646</v>
      </c>
      <c r="G431" s="1" t="e">
        <f>-ish</f>
        <v>#NAME?</v>
      </c>
      <c r="I431" s="1" t="s">
        <v>3672</v>
      </c>
      <c r="J431" s="1" t="s">
        <v>3657</v>
      </c>
      <c r="K431" s="1" t="s">
        <v>3673</v>
      </c>
      <c r="L431" s="1" t="s">
        <v>3674</v>
      </c>
      <c r="M431" s="1" t="s">
        <v>3675</v>
      </c>
      <c r="N431" s="1" t="s">
        <v>3676</v>
      </c>
      <c r="O431" s="1" t="s">
        <v>3677</v>
      </c>
    </row>
    <row r="432" s="1" customFormat="1" spans="1:15">
      <c r="A432" s="1" t="s">
        <v>15</v>
      </c>
      <c r="B432" s="1" t="s">
        <v>3678</v>
      </c>
      <c r="C432" s="1" t="s">
        <v>47</v>
      </c>
      <c r="D432" s="1" t="s">
        <v>135</v>
      </c>
      <c r="F432" s="1" t="s">
        <v>1238</v>
      </c>
      <c r="G432" s="1" t="e">
        <f>-e</f>
        <v>#NAME?</v>
      </c>
      <c r="I432" s="1" t="s">
        <v>3679</v>
      </c>
      <c r="J432" s="1" t="s">
        <v>3680</v>
      </c>
      <c r="K432" s="1" t="s">
        <v>3681</v>
      </c>
      <c r="L432" s="1" t="s">
        <v>3682</v>
      </c>
      <c r="M432" s="1" t="s">
        <v>3683</v>
      </c>
      <c r="N432" s="1" t="s">
        <v>3684</v>
      </c>
      <c r="O432" s="1" t="s">
        <v>3685</v>
      </c>
    </row>
    <row r="433" s="1" customFormat="1" spans="1:15">
      <c r="A433" s="1" t="s">
        <v>15</v>
      </c>
      <c r="B433" s="1" t="s">
        <v>3686</v>
      </c>
      <c r="C433" s="1" t="s">
        <v>17</v>
      </c>
      <c r="F433" s="1" t="s">
        <v>3646</v>
      </c>
      <c r="G433" s="1" t="s">
        <v>3687</v>
      </c>
      <c r="H433" s="1" t="e">
        <f>-ful</f>
        <v>#NAME?</v>
      </c>
      <c r="I433" s="1" t="s">
        <v>3688</v>
      </c>
      <c r="J433" s="1" t="s">
        <v>3689</v>
      </c>
      <c r="K433" s="1" t="s">
        <v>3690</v>
      </c>
      <c r="L433" s="1" t="s">
        <v>3691</v>
      </c>
      <c r="M433" s="1" t="s">
        <v>3692</v>
      </c>
      <c r="N433" s="1" t="s">
        <v>3693</v>
      </c>
      <c r="O433" s="1" t="s">
        <v>3694</v>
      </c>
    </row>
    <row r="434" s="1" customFormat="1" spans="1:15">
      <c r="A434" s="1" t="s">
        <v>15</v>
      </c>
      <c r="B434" s="1" t="s">
        <v>3695</v>
      </c>
      <c r="C434" s="1" t="s">
        <v>75</v>
      </c>
      <c r="D434" s="1" t="s">
        <v>1507</v>
      </c>
      <c r="F434" s="1" t="s">
        <v>3655</v>
      </c>
      <c r="G434" s="1" t="e">
        <f>-ment</f>
        <v>#NAME?</v>
      </c>
      <c r="I434" s="1" t="s">
        <v>3696</v>
      </c>
      <c r="J434" s="1" t="s">
        <v>3697</v>
      </c>
      <c r="K434" s="1" t="s">
        <v>3698</v>
      </c>
      <c r="L434" s="1" t="s">
        <v>3699</v>
      </c>
      <c r="M434" s="1" t="s">
        <v>3700</v>
      </c>
      <c r="N434" s="1" t="s">
        <v>3701</v>
      </c>
      <c r="O434" s="1" t="s">
        <v>3702</v>
      </c>
    </row>
    <row r="435" s="1" customFormat="1" spans="1:15">
      <c r="A435" s="1" t="s">
        <v>15</v>
      </c>
      <c r="B435" s="1" t="s">
        <v>3703</v>
      </c>
      <c r="C435" s="1" t="s">
        <v>47</v>
      </c>
      <c r="D435" s="1" t="s">
        <v>1274</v>
      </c>
      <c r="E435" s="1" t="s">
        <v>1507</v>
      </c>
      <c r="F435" s="1" t="s">
        <v>3704</v>
      </c>
      <c r="G435" s="1" t="e">
        <f>-sh</f>
        <v>#NAME?</v>
      </c>
      <c r="I435" s="1" t="s">
        <v>3705</v>
      </c>
      <c r="J435" s="1" t="s">
        <v>3706</v>
      </c>
      <c r="K435" s="1" t="s">
        <v>3707</v>
      </c>
      <c r="L435" s="1" t="s">
        <v>3708</v>
      </c>
      <c r="M435" s="1" t="s">
        <v>3709</v>
      </c>
      <c r="N435" s="1" t="s">
        <v>3710</v>
      </c>
      <c r="O435" s="1" t="s">
        <v>3711</v>
      </c>
    </row>
    <row r="436" s="1" customFormat="1" spans="1:15">
      <c r="A436" s="1" t="s">
        <v>15</v>
      </c>
      <c r="B436" s="1" t="s">
        <v>3712</v>
      </c>
      <c r="C436" s="1" t="s">
        <v>84</v>
      </c>
      <c r="D436" s="1" t="s">
        <v>1061</v>
      </c>
      <c r="F436" s="1" t="s">
        <v>1238</v>
      </c>
      <c r="G436" s="1" t="e">
        <f>-ive</f>
        <v>#NAME?</v>
      </c>
      <c r="I436" s="1" t="s">
        <v>3713</v>
      </c>
      <c r="J436" s="1" t="s">
        <v>3714</v>
      </c>
      <c r="K436" s="1" t="s">
        <v>3715</v>
      </c>
      <c r="L436" s="1" t="s">
        <v>3716</v>
      </c>
      <c r="M436" s="1" t="s">
        <v>3717</v>
      </c>
      <c r="N436" s="1" t="s">
        <v>3718</v>
      </c>
      <c r="O436" s="1" t="s">
        <v>3719</v>
      </c>
    </row>
    <row r="437" s="1" customFormat="1" spans="1:15">
      <c r="A437" s="1" t="s">
        <v>15</v>
      </c>
      <c r="B437" s="1" t="s">
        <v>3720</v>
      </c>
      <c r="C437" s="1" t="s">
        <v>75</v>
      </c>
      <c r="F437" s="1" t="s">
        <v>3721</v>
      </c>
      <c r="G437" s="1" t="e">
        <f>-ure</f>
        <v>#NAME?</v>
      </c>
      <c r="I437" s="1" t="s">
        <v>3722</v>
      </c>
      <c r="J437" s="1" t="s">
        <v>3723</v>
      </c>
      <c r="K437" s="1" t="s">
        <v>3724</v>
      </c>
      <c r="L437" s="1" t="s">
        <v>3725</v>
      </c>
      <c r="M437" s="1" t="s">
        <v>3726</v>
      </c>
      <c r="N437" s="1" t="s">
        <v>3727</v>
      </c>
      <c r="O437" s="1" t="s">
        <v>3728</v>
      </c>
    </row>
    <row r="438" s="1" customFormat="1" spans="1:15">
      <c r="A438" s="1" t="s">
        <v>15</v>
      </c>
      <c r="B438" s="1" t="s">
        <v>3729</v>
      </c>
      <c r="C438" s="1" t="s">
        <v>47</v>
      </c>
      <c r="D438" s="1" t="s">
        <v>135</v>
      </c>
      <c r="F438" s="1" t="s">
        <v>3721</v>
      </c>
      <c r="I438" s="1" t="s">
        <v>3730</v>
      </c>
      <c r="J438" s="1" t="s">
        <v>3731</v>
      </c>
      <c r="K438" s="1" t="s">
        <v>3732</v>
      </c>
      <c r="L438" s="1" t="s">
        <v>3733</v>
      </c>
      <c r="M438" s="1" t="s">
        <v>3734</v>
      </c>
      <c r="N438" s="1" t="s">
        <v>3735</v>
      </c>
      <c r="O438" s="1" t="s">
        <v>3736</v>
      </c>
    </row>
    <row r="439" s="1" customFormat="1" spans="1:15">
      <c r="A439" s="1" t="s">
        <v>15</v>
      </c>
      <c r="B439" s="1" t="s">
        <v>3737</v>
      </c>
      <c r="C439" s="1" t="s">
        <v>84</v>
      </c>
      <c r="D439" s="1" t="s">
        <v>135</v>
      </c>
      <c r="F439" s="1" t="s">
        <v>3721</v>
      </c>
      <c r="G439" s="1" t="e">
        <f>-ion</f>
        <v>#NAME?</v>
      </c>
      <c r="I439" s="1" t="s">
        <v>3738</v>
      </c>
      <c r="J439" s="1" t="s">
        <v>3739</v>
      </c>
      <c r="K439" s="1" t="s">
        <v>3740</v>
      </c>
      <c r="L439" s="1" t="s">
        <v>3741</v>
      </c>
      <c r="M439" s="1" t="s">
        <v>3742</v>
      </c>
      <c r="N439" s="1" t="s">
        <v>3743</v>
      </c>
      <c r="O439" s="1" t="s">
        <v>3744</v>
      </c>
    </row>
    <row r="440" s="1" customFormat="1" spans="1:15">
      <c r="A440" s="1" t="s">
        <v>15</v>
      </c>
      <c r="B440" s="1" t="s">
        <v>3745</v>
      </c>
      <c r="C440" s="1" t="s">
        <v>17</v>
      </c>
      <c r="F440" s="1" t="s">
        <v>3721</v>
      </c>
      <c r="G440" s="1" t="s">
        <v>3746</v>
      </c>
      <c r="H440" s="1" t="e">
        <f>-esque</f>
        <v>#NAME?</v>
      </c>
      <c r="I440" s="1" t="s">
        <v>3747</v>
      </c>
      <c r="J440" s="1" t="s">
        <v>3748</v>
      </c>
      <c r="K440" s="1" t="s">
        <v>3749</v>
      </c>
      <c r="L440" s="1" t="s">
        <v>3750</v>
      </c>
      <c r="M440" s="1" t="s">
        <v>3751</v>
      </c>
      <c r="N440" s="1" t="s">
        <v>3752</v>
      </c>
      <c r="O440" s="1" t="s">
        <v>3753</v>
      </c>
    </row>
    <row r="441" s="1" customFormat="1" spans="1:15">
      <c r="A441" s="1" t="s">
        <v>15</v>
      </c>
      <c r="B441" s="1" t="s">
        <v>3754</v>
      </c>
      <c r="C441" s="1" t="s">
        <v>483</v>
      </c>
      <c r="F441" s="1" t="s">
        <v>3721</v>
      </c>
      <c r="G441" s="1" t="s">
        <v>3755</v>
      </c>
      <c r="H441" s="1" t="e">
        <f>-al</f>
        <v>#NAME?</v>
      </c>
      <c r="I441" s="1" t="s">
        <v>3756</v>
      </c>
      <c r="J441" s="1" t="s">
        <v>3757</v>
      </c>
      <c r="K441" s="1" t="s">
        <v>3758</v>
      </c>
      <c r="L441" s="1" t="s">
        <v>3759</v>
      </c>
      <c r="M441" s="1" t="s">
        <v>3760</v>
      </c>
      <c r="N441" s="1" t="s">
        <v>3761</v>
      </c>
      <c r="O441" s="1" t="s">
        <v>3762</v>
      </c>
    </row>
    <row r="442" s="1" customFormat="1" spans="1:15">
      <c r="A442" s="1" t="s">
        <v>15</v>
      </c>
      <c r="B442" s="1" t="s">
        <v>3763</v>
      </c>
      <c r="C442" s="1" t="s">
        <v>84</v>
      </c>
      <c r="F442" s="1" t="s">
        <v>3721</v>
      </c>
      <c r="G442" s="1" t="s">
        <v>268</v>
      </c>
      <c r="H442" s="1" t="e">
        <f>-gram</f>
        <v>#NAME?</v>
      </c>
      <c r="I442" s="1" t="s">
        <v>3764</v>
      </c>
      <c r="J442" s="1" t="s">
        <v>3765</v>
      </c>
      <c r="K442" s="1" t="s">
        <v>3766</v>
      </c>
      <c r="L442" s="1" t="s">
        <v>3767</v>
      </c>
      <c r="M442" s="1" t="s">
        <v>3768</v>
      </c>
      <c r="N442" s="1" t="s">
        <v>3769</v>
      </c>
      <c r="O442" s="1" t="s">
        <v>3770</v>
      </c>
    </row>
    <row r="443" s="1" customFormat="1" spans="1:15">
      <c r="A443" s="1" t="s">
        <v>15</v>
      </c>
      <c r="B443" s="1" t="s">
        <v>3771</v>
      </c>
      <c r="C443" s="1" t="s">
        <v>84</v>
      </c>
      <c r="F443" s="1" t="s">
        <v>3721</v>
      </c>
      <c r="G443" s="1" t="s">
        <v>268</v>
      </c>
      <c r="H443" s="1" t="e">
        <f>-graph</f>
        <v>#NAME?</v>
      </c>
      <c r="I443" s="1" t="s">
        <v>3772</v>
      </c>
      <c r="J443" s="1" t="s">
        <v>3773</v>
      </c>
      <c r="K443" s="1" t="s">
        <v>3774</v>
      </c>
      <c r="L443" s="1" t="s">
        <v>3775</v>
      </c>
      <c r="M443" s="1" t="s">
        <v>3776</v>
      </c>
      <c r="N443" s="1" t="s">
        <v>3777</v>
      </c>
      <c r="O443" s="1" t="s">
        <v>3778</v>
      </c>
    </row>
    <row r="444" s="1" customFormat="1" spans="1:15">
      <c r="A444" s="1" t="s">
        <v>15</v>
      </c>
      <c r="B444" s="1" t="s">
        <v>3779</v>
      </c>
      <c r="C444" s="1" t="s">
        <v>17</v>
      </c>
      <c r="D444" s="1" t="s">
        <v>135</v>
      </c>
      <c r="F444" s="1" t="s">
        <v>3721</v>
      </c>
      <c r="G444" s="1" t="e">
        <f>-ive</f>
        <v>#NAME?</v>
      </c>
      <c r="I444" s="1" t="s">
        <v>3780</v>
      </c>
      <c r="J444" s="1" t="s">
        <v>3781</v>
      </c>
      <c r="K444" s="1" t="s">
        <v>3782</v>
      </c>
      <c r="L444" s="1" t="s">
        <v>3783</v>
      </c>
      <c r="M444" s="1" t="s">
        <v>3784</v>
      </c>
      <c r="N444" s="1" t="s">
        <v>3785</v>
      </c>
      <c r="O444" s="1" t="s">
        <v>3786</v>
      </c>
    </row>
    <row r="445" s="1" customFormat="1" spans="1:15">
      <c r="A445" s="1" t="s">
        <v>15</v>
      </c>
      <c r="B445" s="1" t="s">
        <v>3787</v>
      </c>
      <c r="C445" s="1" t="s">
        <v>3788</v>
      </c>
      <c r="F445" s="1" t="s">
        <v>3789</v>
      </c>
      <c r="I445" s="1" t="s">
        <v>3790</v>
      </c>
      <c r="J445" s="1" t="s">
        <v>3791</v>
      </c>
      <c r="K445" s="1" t="s">
        <v>3792</v>
      </c>
      <c r="L445" s="1" t="s">
        <v>3793</v>
      </c>
      <c r="M445" s="1" t="s">
        <v>3794</v>
      </c>
      <c r="N445" s="1" t="s">
        <v>3795</v>
      </c>
      <c r="O445" s="1" t="s">
        <v>3796</v>
      </c>
    </row>
    <row r="446" s="1" customFormat="1" spans="1:15">
      <c r="A446" s="1" t="s">
        <v>15</v>
      </c>
      <c r="B446" s="1" t="s">
        <v>3797</v>
      </c>
      <c r="C446" s="1" t="s">
        <v>17</v>
      </c>
      <c r="F446" s="1" t="s">
        <v>3789</v>
      </c>
      <c r="G446" s="1" t="e">
        <f>-ant</f>
        <v>#NAME?</v>
      </c>
      <c r="I446" s="1" t="s">
        <v>3798</v>
      </c>
      <c r="J446" s="1" t="s">
        <v>3799</v>
      </c>
      <c r="K446" s="1" t="s">
        <v>3800</v>
      </c>
      <c r="L446" s="1" t="s">
        <v>3801</v>
      </c>
      <c r="M446" s="1" t="s">
        <v>3802</v>
      </c>
      <c r="N446" s="1" t="s">
        <v>3803</v>
      </c>
      <c r="O446" s="1" t="s">
        <v>3804</v>
      </c>
    </row>
    <row r="447" s="1" customFormat="1" spans="1:15">
      <c r="A447" s="1" t="s">
        <v>15</v>
      </c>
      <c r="B447" s="1" t="s">
        <v>3805</v>
      </c>
      <c r="C447" s="1" t="s">
        <v>84</v>
      </c>
      <c r="F447" s="1" t="s">
        <v>3789</v>
      </c>
      <c r="G447" s="1" t="e">
        <f>-ure</f>
        <v>#NAME?</v>
      </c>
      <c r="I447" s="1" t="s">
        <v>3806</v>
      </c>
      <c r="J447" s="1" t="s">
        <v>3807</v>
      </c>
      <c r="K447" s="1" t="s">
        <v>3808</v>
      </c>
      <c r="L447" s="1" t="s">
        <v>3809</v>
      </c>
      <c r="M447" s="1" t="s">
        <v>3810</v>
      </c>
      <c r="N447" s="1" t="s">
        <v>3811</v>
      </c>
      <c r="O447" s="1" t="s">
        <v>3812</v>
      </c>
    </row>
    <row r="448" s="1" customFormat="1" spans="1:15">
      <c r="A448" s="1" t="s">
        <v>15</v>
      </c>
      <c r="B448" s="1" t="s">
        <v>3813</v>
      </c>
      <c r="C448" s="1" t="s">
        <v>17</v>
      </c>
      <c r="F448" s="1" t="s">
        <v>3814</v>
      </c>
      <c r="G448" s="1" t="e">
        <f>-id</f>
        <v>#NAME?</v>
      </c>
      <c r="I448" s="1" t="s">
        <v>3815</v>
      </c>
      <c r="J448" s="1" t="s">
        <v>3816</v>
      </c>
      <c r="K448" s="1" t="s">
        <v>3817</v>
      </c>
      <c r="L448" s="1" t="s">
        <v>3818</v>
      </c>
      <c r="M448" s="1" t="s">
        <v>3819</v>
      </c>
      <c r="N448" s="1" t="s">
        <v>3820</v>
      </c>
      <c r="O448" s="1" t="s">
        <v>3821</v>
      </c>
    </row>
    <row r="449" s="1" customFormat="1" spans="1:15">
      <c r="A449" s="1" t="s">
        <v>15</v>
      </c>
      <c r="B449" s="1" t="s">
        <v>3822</v>
      </c>
      <c r="C449" s="1" t="s">
        <v>47</v>
      </c>
      <c r="F449" s="1" t="s">
        <v>3814</v>
      </c>
      <c r="G449" s="1" t="e">
        <f>-ate</f>
        <v>#NAME?</v>
      </c>
      <c r="I449" s="1" t="s">
        <v>3823</v>
      </c>
      <c r="J449" s="1" t="s">
        <v>3824</v>
      </c>
      <c r="K449" s="1" t="s">
        <v>3825</v>
      </c>
      <c r="L449" s="1" t="s">
        <v>3826</v>
      </c>
      <c r="M449" s="1" t="s">
        <v>3827</v>
      </c>
      <c r="N449" s="1" t="s">
        <v>3828</v>
      </c>
      <c r="O449" s="1" t="s">
        <v>3829</v>
      </c>
    </row>
    <row r="450" s="1" customFormat="1" spans="1:15">
      <c r="A450" s="1" t="s">
        <v>15</v>
      </c>
      <c r="B450" s="1" t="s">
        <v>3830</v>
      </c>
      <c r="C450" s="1" t="s">
        <v>17</v>
      </c>
      <c r="D450" s="1" t="s">
        <v>1507</v>
      </c>
      <c r="F450" s="1" t="s">
        <v>3814</v>
      </c>
      <c r="G450" s="1" t="e">
        <f>-ent</f>
        <v>#NAME?</v>
      </c>
      <c r="I450" s="1" t="s">
        <v>3831</v>
      </c>
      <c r="J450" s="1" t="s">
        <v>3832</v>
      </c>
      <c r="K450" s="1" t="s">
        <v>3833</v>
      </c>
      <c r="L450" s="1" t="s">
        <v>3834</v>
      </c>
      <c r="M450" s="1" t="s">
        <v>3835</v>
      </c>
      <c r="N450" s="1" t="s">
        <v>3836</v>
      </c>
      <c r="O450" s="1" t="s">
        <v>3837</v>
      </c>
    </row>
    <row r="451" s="1" customFormat="1" spans="1:15">
      <c r="A451" s="1" t="s">
        <v>15</v>
      </c>
      <c r="B451" s="1" t="s">
        <v>3838</v>
      </c>
      <c r="C451" s="1" t="s">
        <v>17</v>
      </c>
      <c r="D451" s="1" t="s">
        <v>1457</v>
      </c>
      <c r="F451" s="1" t="s">
        <v>3814</v>
      </c>
      <c r="G451" s="1" t="e">
        <f>-able</f>
        <v>#NAME?</v>
      </c>
      <c r="I451" s="1" t="s">
        <v>3839</v>
      </c>
      <c r="K451" s="1" t="s">
        <v>3840</v>
      </c>
      <c r="L451" s="1" t="s">
        <v>3841</v>
      </c>
      <c r="M451" s="1" t="s">
        <v>3842</v>
      </c>
      <c r="N451" s="1" t="s">
        <v>3843</v>
      </c>
      <c r="O451" s="1" t="s">
        <v>3844</v>
      </c>
    </row>
    <row r="452" s="1" customFormat="1" spans="1:15">
      <c r="A452" s="1" t="s">
        <v>15</v>
      </c>
      <c r="B452" s="1" t="s">
        <v>3845</v>
      </c>
      <c r="C452" s="1" t="s">
        <v>84</v>
      </c>
      <c r="F452" s="1" t="s">
        <v>3814</v>
      </c>
      <c r="G452" s="1" t="e">
        <f>-ebo</f>
        <v>#NAME?</v>
      </c>
      <c r="I452" s="1" t="s">
        <v>3846</v>
      </c>
      <c r="K452" s="1" t="s">
        <v>3847</v>
      </c>
      <c r="L452" s="1" t="s">
        <v>3848</v>
      </c>
      <c r="M452" s="1" t="s">
        <v>3849</v>
      </c>
      <c r="N452" s="1" t="s">
        <v>3850</v>
      </c>
      <c r="O452" s="1" t="s">
        <v>3851</v>
      </c>
    </row>
    <row r="453" s="1" customFormat="1" spans="1:15">
      <c r="A453" s="1" t="s">
        <v>15</v>
      </c>
      <c r="B453" s="1" t="s">
        <v>3852</v>
      </c>
      <c r="C453" s="1" t="s">
        <v>84</v>
      </c>
      <c r="D453" s="1" t="s">
        <v>1507</v>
      </c>
      <c r="F453" s="1" t="s">
        <v>3814</v>
      </c>
      <c r="G453" s="1" t="e">
        <f>-ency</f>
        <v>#NAME?</v>
      </c>
      <c r="I453" s="1" t="s">
        <v>3853</v>
      </c>
      <c r="K453" s="1" t="s">
        <v>3854</v>
      </c>
      <c r="L453" s="1" t="s">
        <v>3855</v>
      </c>
      <c r="M453" s="1" t="s">
        <v>3856</v>
      </c>
      <c r="N453" s="1" t="s">
        <v>3857</v>
      </c>
      <c r="O453" s="1" t="s">
        <v>3858</v>
      </c>
    </row>
    <row r="454" s="1" customFormat="1" spans="1:15">
      <c r="A454" s="1" t="s">
        <v>15</v>
      </c>
      <c r="B454" s="1" t="s">
        <v>3859</v>
      </c>
      <c r="C454" s="1" t="s">
        <v>47</v>
      </c>
      <c r="D454" s="1" t="s">
        <v>48</v>
      </c>
      <c r="F454" s="1" t="s">
        <v>3789</v>
      </c>
      <c r="I454" s="1" t="s">
        <v>3860</v>
      </c>
      <c r="K454" s="1" t="s">
        <v>3861</v>
      </c>
      <c r="L454" s="1" t="s">
        <v>3862</v>
      </c>
      <c r="M454" s="1" t="s">
        <v>3863</v>
      </c>
      <c r="N454" s="1" t="s">
        <v>3864</v>
      </c>
      <c r="O454" s="1" t="s">
        <v>3865</v>
      </c>
    </row>
    <row r="455" s="1" customFormat="1" spans="1:15">
      <c r="A455" s="1" t="s">
        <v>15</v>
      </c>
      <c r="B455" s="1" t="s">
        <v>3866</v>
      </c>
      <c r="C455" s="1" t="s">
        <v>75</v>
      </c>
      <c r="F455" s="1" t="s">
        <v>3866</v>
      </c>
      <c r="I455" s="1" t="s">
        <v>3867</v>
      </c>
      <c r="J455" s="1" t="s">
        <v>3868</v>
      </c>
      <c r="K455" s="1" t="s">
        <v>3869</v>
      </c>
      <c r="L455" s="1" t="s">
        <v>3870</v>
      </c>
      <c r="M455" s="1" t="s">
        <v>3871</v>
      </c>
      <c r="N455" s="1" t="s">
        <v>3872</v>
      </c>
      <c r="O455" s="1" t="s">
        <v>3873</v>
      </c>
    </row>
    <row r="456" s="1" customFormat="1" spans="1:15">
      <c r="A456" s="1" t="s">
        <v>15</v>
      </c>
      <c r="B456" s="1" t="s">
        <v>3874</v>
      </c>
      <c r="C456" s="1" t="s">
        <v>1216</v>
      </c>
      <c r="F456" s="1" t="s">
        <v>3874</v>
      </c>
      <c r="I456" s="1" t="s">
        <v>3875</v>
      </c>
      <c r="J456" s="1" t="s">
        <v>3876</v>
      </c>
      <c r="K456" s="1" t="s">
        <v>3877</v>
      </c>
      <c r="L456" s="1" t="s">
        <v>3878</v>
      </c>
      <c r="M456" s="1" t="s">
        <v>3879</v>
      </c>
      <c r="N456" s="1" t="s">
        <v>3880</v>
      </c>
      <c r="O456" s="1" t="s">
        <v>3881</v>
      </c>
    </row>
    <row r="457" s="1" customFormat="1" spans="1:15">
      <c r="A457" s="1" t="s">
        <v>15</v>
      </c>
      <c r="B457" s="1" t="s">
        <v>3882</v>
      </c>
      <c r="C457" s="1" t="s">
        <v>483</v>
      </c>
      <c r="F457" s="1" t="s">
        <v>3882</v>
      </c>
      <c r="I457" s="1" t="s">
        <v>3883</v>
      </c>
      <c r="J457" s="1" t="s">
        <v>3884</v>
      </c>
      <c r="K457" s="1" t="s">
        <v>3877</v>
      </c>
      <c r="L457" s="1" t="s">
        <v>3885</v>
      </c>
      <c r="M457" s="1" t="s">
        <v>3886</v>
      </c>
      <c r="N457" s="1" t="s">
        <v>3887</v>
      </c>
      <c r="O457" s="1" t="s">
        <v>3888</v>
      </c>
    </row>
    <row r="458" s="1" customFormat="1" spans="1:15">
      <c r="A458" s="1" t="s">
        <v>15</v>
      </c>
      <c r="B458" s="1" t="s">
        <v>3889</v>
      </c>
      <c r="C458" s="1" t="s">
        <v>47</v>
      </c>
      <c r="D458" s="1" t="s">
        <v>1061</v>
      </c>
      <c r="F458" s="1" t="s">
        <v>3882</v>
      </c>
      <c r="I458" s="1" t="s">
        <v>3890</v>
      </c>
      <c r="J458" s="1" t="s">
        <v>3891</v>
      </c>
      <c r="K458" s="1" t="s">
        <v>3892</v>
      </c>
      <c r="L458" s="1" t="s">
        <v>3893</v>
      </c>
      <c r="M458" s="1" t="s">
        <v>3894</v>
      </c>
      <c r="N458" s="1" t="s">
        <v>3895</v>
      </c>
      <c r="O458" s="1" t="s">
        <v>3896</v>
      </c>
    </row>
    <row r="459" s="1" customFormat="1" spans="1:15">
      <c r="A459" s="1" t="s">
        <v>15</v>
      </c>
      <c r="B459" s="1" t="s">
        <v>3897</v>
      </c>
      <c r="C459" s="1" t="s">
        <v>84</v>
      </c>
      <c r="D459" s="1" t="s">
        <v>1061</v>
      </c>
      <c r="F459" s="1" t="s">
        <v>3866</v>
      </c>
      <c r="G459" s="1" t="e">
        <f>-ation</f>
        <v>#NAME?</v>
      </c>
      <c r="I459" s="1" t="s">
        <v>3898</v>
      </c>
      <c r="J459" s="1" t="s">
        <v>3891</v>
      </c>
      <c r="K459" s="1" t="s">
        <v>3899</v>
      </c>
      <c r="L459" s="1" t="s">
        <v>3900</v>
      </c>
      <c r="M459" s="1" t="s">
        <v>3901</v>
      </c>
      <c r="N459" s="1" t="s">
        <v>3902</v>
      </c>
      <c r="O459" s="1" t="s">
        <v>3903</v>
      </c>
    </row>
    <row r="460" s="1" customFormat="1" spans="1:15">
      <c r="A460" s="1" t="s">
        <v>15</v>
      </c>
      <c r="B460" s="1" t="s">
        <v>3904</v>
      </c>
      <c r="C460" s="1" t="s">
        <v>84</v>
      </c>
      <c r="F460" s="1" t="s">
        <v>3905</v>
      </c>
      <c r="G460" s="1" t="s">
        <v>633</v>
      </c>
      <c r="I460" s="1" t="s">
        <v>3906</v>
      </c>
      <c r="J460" s="1" t="s">
        <v>3907</v>
      </c>
      <c r="K460" s="1" t="s">
        <v>3908</v>
      </c>
      <c r="L460" s="1" t="s">
        <v>3909</v>
      </c>
      <c r="M460" s="1" t="s">
        <v>3910</v>
      </c>
      <c r="N460" s="1" t="s">
        <v>3911</v>
      </c>
      <c r="O460" s="1" t="s">
        <v>3912</v>
      </c>
    </row>
    <row r="461" s="1" customFormat="1" spans="1:15">
      <c r="A461" s="1" t="s">
        <v>15</v>
      </c>
      <c r="B461" s="1" t="s">
        <v>3913</v>
      </c>
      <c r="C461" s="1" t="s">
        <v>84</v>
      </c>
      <c r="D461" s="1" t="s">
        <v>2847</v>
      </c>
      <c r="F461" s="1" t="s">
        <v>3874</v>
      </c>
      <c r="I461" s="1" t="s">
        <v>3914</v>
      </c>
      <c r="J461" s="1" t="s">
        <v>3915</v>
      </c>
      <c r="K461" s="1" t="s">
        <v>3916</v>
      </c>
      <c r="L461" s="1" t="s">
        <v>3917</v>
      </c>
      <c r="M461" s="1" t="s">
        <v>3918</v>
      </c>
      <c r="N461" s="1" t="s">
        <v>3919</v>
      </c>
      <c r="O461" s="1" t="s">
        <v>3920</v>
      </c>
    </row>
    <row r="462" s="1" customFormat="1" spans="1:15">
      <c r="A462" s="1" t="s">
        <v>15</v>
      </c>
      <c r="B462" s="1" t="s">
        <v>3921</v>
      </c>
      <c r="C462" s="1" t="s">
        <v>84</v>
      </c>
      <c r="F462" s="1" t="s">
        <v>3905</v>
      </c>
      <c r="G462" s="1" t="e">
        <f>-eau</f>
        <v>#NAME?</v>
      </c>
      <c r="I462" s="1" t="s">
        <v>3922</v>
      </c>
      <c r="J462" s="1" t="s">
        <v>3923</v>
      </c>
      <c r="K462" s="1" t="s">
        <v>3924</v>
      </c>
      <c r="L462" s="1" t="s">
        <v>3925</v>
      </c>
      <c r="M462" s="1" t="s">
        <v>3926</v>
      </c>
      <c r="N462" s="1" t="s">
        <v>3927</v>
      </c>
      <c r="O462" s="1" t="s">
        <v>3928</v>
      </c>
    </row>
    <row r="463" s="1" customFormat="1" spans="1:15">
      <c r="A463" s="1" t="s">
        <v>15</v>
      </c>
      <c r="B463" s="1" t="s">
        <v>3929</v>
      </c>
      <c r="C463" s="1" t="s">
        <v>327</v>
      </c>
      <c r="F463" s="1" t="s">
        <v>3882</v>
      </c>
      <c r="G463" s="1" t="e">
        <f>-ly</f>
        <v>#NAME?</v>
      </c>
      <c r="I463" s="1" t="s">
        <v>3930</v>
      </c>
      <c r="J463" s="1" t="s">
        <v>3931</v>
      </c>
      <c r="K463" s="1" t="s">
        <v>3932</v>
      </c>
      <c r="L463" s="1" t="s">
        <v>3933</v>
      </c>
      <c r="M463" s="1" t="s">
        <v>3934</v>
      </c>
      <c r="N463" s="1" t="s">
        <v>3935</v>
      </c>
      <c r="O463" s="1" t="s">
        <v>3936</v>
      </c>
    </row>
    <row r="464" s="1" customFormat="1" spans="1:15">
      <c r="A464" s="1" t="s">
        <v>15</v>
      </c>
      <c r="B464" s="1" t="s">
        <v>3937</v>
      </c>
      <c r="C464" s="1" t="s">
        <v>84</v>
      </c>
      <c r="F464" s="1" t="s">
        <v>3905</v>
      </c>
      <c r="G464" s="1" t="e">
        <f>-itude</f>
        <v>#NAME?</v>
      </c>
      <c r="I464" s="1" t="s">
        <v>3938</v>
      </c>
      <c r="J464" s="1" t="s">
        <v>3939</v>
      </c>
      <c r="K464" s="1" t="s">
        <v>3940</v>
      </c>
      <c r="L464" s="1" t="s">
        <v>3941</v>
      </c>
      <c r="M464" s="1" t="s">
        <v>3942</v>
      </c>
      <c r="N464" s="1" t="s">
        <v>3943</v>
      </c>
      <c r="O464" s="1" t="s">
        <v>3944</v>
      </c>
    </row>
    <row r="465" s="1" customFormat="1" spans="1:15">
      <c r="A465" s="1" t="s">
        <v>15</v>
      </c>
      <c r="B465" s="1" t="s">
        <v>3945</v>
      </c>
      <c r="C465" s="1" t="s">
        <v>75</v>
      </c>
      <c r="D465" s="1" t="s">
        <v>3946</v>
      </c>
      <c r="F465" s="1" t="s">
        <v>3947</v>
      </c>
      <c r="I465" s="1" t="s">
        <v>3948</v>
      </c>
      <c r="J465" s="1" t="s">
        <v>3949</v>
      </c>
      <c r="K465" s="1" t="s">
        <v>3950</v>
      </c>
      <c r="L465" s="1" t="s">
        <v>3951</v>
      </c>
      <c r="M465" s="1" t="s">
        <v>3952</v>
      </c>
      <c r="N465" s="1" t="s">
        <v>3953</v>
      </c>
      <c r="O465" s="1" t="s">
        <v>3954</v>
      </c>
    </row>
    <row r="466" s="1" customFormat="1" spans="1:15">
      <c r="A466" s="1" t="s">
        <v>15</v>
      </c>
      <c r="B466" s="1" t="s">
        <v>3955</v>
      </c>
      <c r="C466" s="1" t="s">
        <v>84</v>
      </c>
      <c r="D466" s="1" t="s">
        <v>3956</v>
      </c>
      <c r="F466" s="1" t="s">
        <v>3947</v>
      </c>
      <c r="I466" s="1" t="s">
        <v>3957</v>
      </c>
      <c r="J466" s="1" t="s">
        <v>3958</v>
      </c>
      <c r="K466" s="1" t="s">
        <v>3959</v>
      </c>
      <c r="L466" s="1" t="s">
        <v>3960</v>
      </c>
      <c r="M466" s="1" t="s">
        <v>3961</v>
      </c>
      <c r="N466" s="1" t="s">
        <v>3962</v>
      </c>
      <c r="O466" s="1" t="s">
        <v>3963</v>
      </c>
    </row>
    <row r="467" s="1" customFormat="1" spans="1:15">
      <c r="A467" s="1" t="s">
        <v>15</v>
      </c>
      <c r="B467" s="1" t="s">
        <v>3964</v>
      </c>
      <c r="C467" s="1" t="s">
        <v>84</v>
      </c>
      <c r="D467" s="1" t="s">
        <v>3965</v>
      </c>
      <c r="F467" s="1" t="s">
        <v>3095</v>
      </c>
      <c r="G467" s="1" t="e">
        <f>-y</f>
        <v>#NAME?</v>
      </c>
      <c r="I467" s="1" t="s">
        <v>3966</v>
      </c>
      <c r="J467" s="1" t="s">
        <v>3967</v>
      </c>
      <c r="K467" s="1" t="s">
        <v>3968</v>
      </c>
      <c r="L467" s="1" t="s">
        <v>3969</v>
      </c>
      <c r="M467" s="1" t="s">
        <v>3970</v>
      </c>
      <c r="N467" s="1" t="s">
        <v>3971</v>
      </c>
      <c r="O467" s="1" t="s">
        <v>3972</v>
      </c>
    </row>
    <row r="468" s="1" customFormat="1" spans="1:15">
      <c r="A468" s="1" t="s">
        <v>15</v>
      </c>
      <c r="B468" s="1" t="s">
        <v>3973</v>
      </c>
      <c r="C468" s="1" t="s">
        <v>84</v>
      </c>
      <c r="F468" s="1" t="s">
        <v>3095</v>
      </c>
      <c r="G468" s="1" t="e">
        <f>-ics</f>
        <v>#NAME?</v>
      </c>
      <c r="I468" s="1" t="s">
        <v>3974</v>
      </c>
      <c r="J468" s="1" t="s">
        <v>3975</v>
      </c>
      <c r="K468" s="1" t="s">
        <v>3976</v>
      </c>
      <c r="L468" s="1" t="s">
        <v>3977</v>
      </c>
      <c r="M468" s="1" t="s">
        <v>3978</v>
      </c>
      <c r="N468" s="1" t="s">
        <v>3979</v>
      </c>
      <c r="O468" s="1" t="s">
        <v>3980</v>
      </c>
    </row>
    <row r="469" s="1" customFormat="1" spans="1:15">
      <c r="A469" s="1" t="s">
        <v>15</v>
      </c>
      <c r="B469" s="1" t="s">
        <v>3981</v>
      </c>
      <c r="C469" s="1" t="s">
        <v>84</v>
      </c>
      <c r="D469" s="1" t="s">
        <v>3982</v>
      </c>
      <c r="F469" s="1" t="s">
        <v>3947</v>
      </c>
      <c r="I469" s="1" t="s">
        <v>3983</v>
      </c>
      <c r="J469" s="1" t="s">
        <v>3984</v>
      </c>
      <c r="K469" s="1" t="s">
        <v>3985</v>
      </c>
      <c r="L469" s="1" t="s">
        <v>3986</v>
      </c>
      <c r="M469" s="1" t="s">
        <v>3987</v>
      </c>
      <c r="N469" s="1" t="s">
        <v>3988</v>
      </c>
      <c r="O469" s="1" t="s">
        <v>3989</v>
      </c>
    </row>
    <row r="470" s="1" customFormat="1" spans="1:15">
      <c r="A470" s="1" t="s">
        <v>15</v>
      </c>
      <c r="B470" s="1" t="s">
        <v>3990</v>
      </c>
      <c r="C470" s="1" t="s">
        <v>84</v>
      </c>
      <c r="D470" s="1" t="s">
        <v>3991</v>
      </c>
      <c r="F470" s="1" t="s">
        <v>3947</v>
      </c>
      <c r="I470" s="1" t="s">
        <v>3992</v>
      </c>
      <c r="J470" s="1" t="s">
        <v>3993</v>
      </c>
      <c r="K470" s="1" t="s">
        <v>3994</v>
      </c>
      <c r="L470" s="1" t="s">
        <v>3995</v>
      </c>
      <c r="M470" s="1" t="s">
        <v>3996</v>
      </c>
      <c r="N470" s="1" t="s">
        <v>3997</v>
      </c>
      <c r="O470" s="1" t="s">
        <v>3998</v>
      </c>
    </row>
    <row r="471" s="1" customFormat="1" spans="1:15">
      <c r="A471" s="1" t="s">
        <v>15</v>
      </c>
      <c r="B471" s="1" t="s">
        <v>3999</v>
      </c>
      <c r="C471" s="1" t="s">
        <v>84</v>
      </c>
      <c r="D471" s="1" t="s">
        <v>4000</v>
      </c>
      <c r="F471" s="1" t="s">
        <v>3095</v>
      </c>
      <c r="G471" s="1" t="e">
        <f>-y</f>
        <v>#NAME?</v>
      </c>
      <c r="I471" s="1" t="s">
        <v>4001</v>
      </c>
      <c r="J471" s="1" t="s">
        <v>4002</v>
      </c>
      <c r="K471" s="1" t="s">
        <v>4003</v>
      </c>
      <c r="L471" s="1" t="s">
        <v>4004</v>
      </c>
      <c r="M471" s="1" t="s">
        <v>4005</v>
      </c>
      <c r="N471" s="1" t="s">
        <v>4006</v>
      </c>
      <c r="O471" s="1" t="s">
        <v>4007</v>
      </c>
    </row>
    <row r="472" s="1" customFormat="1" spans="1:15">
      <c r="A472" s="1" t="s">
        <v>15</v>
      </c>
      <c r="B472" s="1" t="s">
        <v>4008</v>
      </c>
      <c r="C472" s="1" t="s">
        <v>84</v>
      </c>
      <c r="D472" s="1" t="s">
        <v>4009</v>
      </c>
      <c r="F472" s="1" t="s">
        <v>3095</v>
      </c>
      <c r="G472" s="1" t="e">
        <f>-y</f>
        <v>#NAME?</v>
      </c>
      <c r="I472" s="1" t="s">
        <v>4010</v>
      </c>
      <c r="J472" s="1" t="s">
        <v>4011</v>
      </c>
      <c r="K472" s="1" t="s">
        <v>4012</v>
      </c>
      <c r="L472" s="1" t="s">
        <v>4013</v>
      </c>
      <c r="M472" s="1" t="s">
        <v>4014</v>
      </c>
      <c r="N472" s="1" t="s">
        <v>4015</v>
      </c>
      <c r="O472" s="1" t="s">
        <v>4016</v>
      </c>
    </row>
    <row r="473" s="1" customFormat="1" spans="1:15">
      <c r="A473" s="1" t="s">
        <v>15</v>
      </c>
      <c r="B473" s="1" t="s">
        <v>4017</v>
      </c>
      <c r="C473" s="1" t="s">
        <v>17</v>
      </c>
      <c r="F473" s="1" t="s">
        <v>3095</v>
      </c>
      <c r="G473" s="1" t="e">
        <f>-etic</f>
        <v>#NAME?</v>
      </c>
      <c r="I473" s="1" t="s">
        <v>4018</v>
      </c>
      <c r="J473" s="1" t="s">
        <v>4019</v>
      </c>
      <c r="K473" s="1" t="s">
        <v>4020</v>
      </c>
      <c r="L473" s="1" t="s">
        <v>4021</v>
      </c>
      <c r="M473" s="1" t="s">
        <v>4022</v>
      </c>
      <c r="N473" s="1" t="s">
        <v>4023</v>
      </c>
      <c r="O473" s="1" t="s">
        <v>4024</v>
      </c>
    </row>
    <row r="474" s="1" customFormat="1" spans="1:15">
      <c r="A474" s="1" t="s">
        <v>15</v>
      </c>
      <c r="B474" s="1" t="s">
        <v>4025</v>
      </c>
      <c r="C474" s="1" t="s">
        <v>84</v>
      </c>
      <c r="D474" s="1" t="s">
        <v>4026</v>
      </c>
      <c r="F474" s="1" t="s">
        <v>3947</v>
      </c>
      <c r="I474" s="1" t="s">
        <v>4027</v>
      </c>
      <c r="J474" s="1" t="s">
        <v>4028</v>
      </c>
      <c r="K474" s="1" t="s">
        <v>4029</v>
      </c>
      <c r="L474" s="1" t="s">
        <v>4030</v>
      </c>
      <c r="M474" s="1" t="s">
        <v>4031</v>
      </c>
      <c r="N474" s="1" t="s">
        <v>4032</v>
      </c>
      <c r="O474" s="1" t="s">
        <v>4033</v>
      </c>
    </row>
    <row r="475" s="1" customFormat="1" spans="1:15">
      <c r="A475" s="1" t="s">
        <v>15</v>
      </c>
      <c r="B475" s="1" t="s">
        <v>4034</v>
      </c>
      <c r="C475" s="1" t="s">
        <v>84</v>
      </c>
      <c r="D475" s="1" t="s">
        <v>1228</v>
      </c>
      <c r="F475" s="1" t="s">
        <v>3947</v>
      </c>
      <c r="I475" s="1" t="s">
        <v>4035</v>
      </c>
      <c r="J475" s="1" t="s">
        <v>4036</v>
      </c>
      <c r="K475" s="1" t="s">
        <v>4037</v>
      </c>
      <c r="L475" s="1" t="s">
        <v>4038</v>
      </c>
      <c r="M475" s="1" t="s">
        <v>4039</v>
      </c>
      <c r="N475" s="1" t="s">
        <v>4040</v>
      </c>
      <c r="O475" s="1" t="s">
        <v>4041</v>
      </c>
    </row>
    <row r="476" s="1" customFormat="1" spans="1:15">
      <c r="A476" s="1" t="s">
        <v>15</v>
      </c>
      <c r="B476" s="1" t="s">
        <v>4042</v>
      </c>
      <c r="C476" s="1" t="s">
        <v>75</v>
      </c>
      <c r="F476" s="1" t="s">
        <v>4043</v>
      </c>
      <c r="G476" s="1" t="e">
        <f>-graph</f>
        <v>#NAME?</v>
      </c>
      <c r="I476" s="1" t="s">
        <v>4044</v>
      </c>
      <c r="J476" s="1" t="s">
        <v>4045</v>
      </c>
      <c r="K476" s="1" t="s">
        <v>4046</v>
      </c>
      <c r="L476" s="1" t="s">
        <v>4047</v>
      </c>
      <c r="M476" s="1" t="s">
        <v>4048</v>
      </c>
      <c r="N476" s="1" t="s">
        <v>4049</v>
      </c>
      <c r="O476" s="1" t="s">
        <v>4050</v>
      </c>
    </row>
    <row r="477" s="1" customFormat="1" spans="1:15">
      <c r="A477" s="1" t="s">
        <v>15</v>
      </c>
      <c r="B477" s="1" t="s">
        <v>4051</v>
      </c>
      <c r="C477" s="1" t="s">
        <v>84</v>
      </c>
      <c r="F477" s="1" t="s">
        <v>4043</v>
      </c>
      <c r="G477" s="1" t="e">
        <f>-graph</f>
        <v>#NAME?</v>
      </c>
      <c r="H477" s="1" t="e">
        <f>-y</f>
        <v>#NAME?</v>
      </c>
      <c r="I477" s="1" t="s">
        <v>4052</v>
      </c>
      <c r="J477" s="1" t="s">
        <v>4053</v>
      </c>
      <c r="K477" s="1" t="s">
        <v>4054</v>
      </c>
      <c r="L477" s="1" t="s">
        <v>4055</v>
      </c>
      <c r="M477" s="1" t="s">
        <v>4056</v>
      </c>
      <c r="N477" s="1" t="s">
        <v>4057</v>
      </c>
      <c r="O477" s="1" t="s">
        <v>4058</v>
      </c>
    </row>
    <row r="478" s="1" customFormat="1" spans="1:15">
      <c r="A478" s="1" t="s">
        <v>15</v>
      </c>
      <c r="B478" s="1" t="s">
        <v>4059</v>
      </c>
      <c r="C478" s="1" t="s">
        <v>84</v>
      </c>
      <c r="F478" s="1" t="s">
        <v>4043</v>
      </c>
      <c r="G478" s="1" t="e">
        <f>-graph</f>
        <v>#NAME?</v>
      </c>
      <c r="H478" s="1" t="e">
        <f>-er</f>
        <v>#NAME?</v>
      </c>
      <c r="I478" s="1" t="s">
        <v>4060</v>
      </c>
      <c r="J478" s="1" t="s">
        <v>4061</v>
      </c>
      <c r="K478" s="1" t="s">
        <v>4062</v>
      </c>
      <c r="L478" s="1" t="s">
        <v>4063</v>
      </c>
      <c r="M478" s="1" t="s">
        <v>4064</v>
      </c>
      <c r="N478" s="1" t="s">
        <v>4065</v>
      </c>
      <c r="O478" s="1" t="s">
        <v>4066</v>
      </c>
    </row>
    <row r="479" s="1" customFormat="1" spans="1:15">
      <c r="A479" s="1" t="s">
        <v>15</v>
      </c>
      <c r="B479" s="1" t="s">
        <v>4067</v>
      </c>
      <c r="C479" s="1" t="s">
        <v>84</v>
      </c>
      <c r="D479" s="1" t="s">
        <v>4068</v>
      </c>
      <c r="F479" s="1" t="s">
        <v>4043</v>
      </c>
      <c r="G479" s="1" t="e">
        <f>-thesis</f>
        <v>#NAME?</v>
      </c>
      <c r="I479" s="1" t="s">
        <v>4069</v>
      </c>
      <c r="J479" s="1" t="s">
        <v>4070</v>
      </c>
      <c r="K479" s="1" t="s">
        <v>4071</v>
      </c>
      <c r="L479" s="1" t="s">
        <v>4072</v>
      </c>
      <c r="M479" s="1" t="s">
        <v>4073</v>
      </c>
      <c r="N479" s="1" t="s">
        <v>4074</v>
      </c>
      <c r="O479" s="1" t="s">
        <v>4075</v>
      </c>
    </row>
    <row r="480" s="1" customFormat="1" spans="1:15">
      <c r="A480" s="1" t="s">
        <v>15</v>
      </c>
      <c r="B480" s="1" t="s">
        <v>4076</v>
      </c>
      <c r="C480" s="1" t="s">
        <v>75</v>
      </c>
      <c r="F480" s="1" t="s">
        <v>4043</v>
      </c>
      <c r="G480" s="1" t="s">
        <v>4077</v>
      </c>
      <c r="I480" s="1" t="s">
        <v>4078</v>
      </c>
      <c r="J480" s="1" t="s">
        <v>4079</v>
      </c>
      <c r="K480" s="1" t="s">
        <v>4080</v>
      </c>
      <c r="L480" s="1" t="s">
        <v>4081</v>
      </c>
      <c r="M480" s="1" t="s">
        <v>4082</v>
      </c>
      <c r="N480" s="1" t="s">
        <v>4083</v>
      </c>
      <c r="O480" s="1" t="s">
        <v>4084</v>
      </c>
    </row>
    <row r="481" s="1" customFormat="1" spans="1:15">
      <c r="A481" s="1" t="s">
        <v>15</v>
      </c>
      <c r="B481" s="1" t="s">
        <v>4085</v>
      </c>
      <c r="C481" s="1" t="s">
        <v>84</v>
      </c>
      <c r="F481" s="1" t="s">
        <v>4043</v>
      </c>
      <c r="G481" s="1" t="s">
        <v>4077</v>
      </c>
      <c r="H481" s="1" t="e">
        <f>-er</f>
        <v>#NAME?</v>
      </c>
      <c r="I481" s="1" t="s">
        <v>4086</v>
      </c>
      <c r="J481" s="1" t="s">
        <v>4087</v>
      </c>
      <c r="K481" s="1" t="s">
        <v>4088</v>
      </c>
      <c r="L481" s="1" t="s">
        <v>4089</v>
      </c>
      <c r="M481" s="1" t="s">
        <v>4090</v>
      </c>
      <c r="N481" s="1" t="s">
        <v>4091</v>
      </c>
      <c r="O481" s="1" t="s">
        <v>4092</v>
      </c>
    </row>
    <row r="482" s="1" customFormat="1" spans="1:15">
      <c r="A482" s="1" t="s">
        <v>15</v>
      </c>
      <c r="B482" s="1" t="s">
        <v>4093</v>
      </c>
      <c r="C482" s="1" t="s">
        <v>84</v>
      </c>
      <c r="F482" s="1" t="s">
        <v>4043</v>
      </c>
      <c r="G482" s="1" t="e">
        <f>-on</f>
        <v>#NAME?</v>
      </c>
      <c r="I482" s="1" t="s">
        <v>4094</v>
      </c>
      <c r="J482" s="1" t="s">
        <v>4095</v>
      </c>
      <c r="K482" s="1" t="s">
        <v>4096</v>
      </c>
      <c r="L482" s="1" t="s">
        <v>4097</v>
      </c>
      <c r="M482" s="1" t="s">
        <v>4098</v>
      </c>
      <c r="N482" s="1" t="s">
        <v>4099</v>
      </c>
      <c r="O482" s="1" t="s">
        <v>4100</v>
      </c>
    </row>
    <row r="483" s="1" customFormat="1" spans="1:15">
      <c r="A483" s="1" t="s">
        <v>15</v>
      </c>
      <c r="B483" s="1" t="s">
        <v>4101</v>
      </c>
      <c r="C483" s="1" t="s">
        <v>17</v>
      </c>
      <c r="F483" s="1" t="s">
        <v>4043</v>
      </c>
      <c r="G483" s="1" t="s">
        <v>4102</v>
      </c>
      <c r="I483" s="1" t="s">
        <v>4103</v>
      </c>
      <c r="J483" s="1" t="s">
        <v>4104</v>
      </c>
      <c r="K483" s="1" t="s">
        <v>4105</v>
      </c>
      <c r="L483" s="1" t="s">
        <v>4106</v>
      </c>
      <c r="M483" s="1" t="s">
        <v>4107</v>
      </c>
      <c r="N483" s="1" t="s">
        <v>4108</v>
      </c>
      <c r="O483" s="1" t="s">
        <v>4109</v>
      </c>
    </row>
    <row r="484" s="1" customFormat="1" spans="1:15">
      <c r="A484" s="1" t="s">
        <v>15</v>
      </c>
      <c r="B484" s="1" t="s">
        <v>4110</v>
      </c>
      <c r="C484" s="1" t="s">
        <v>17</v>
      </c>
      <c r="F484" s="1" t="s">
        <v>4043</v>
      </c>
      <c r="G484" s="1" t="s">
        <v>2029</v>
      </c>
      <c r="H484" s="1" t="e">
        <f>-ic</f>
        <v>#NAME?</v>
      </c>
      <c r="I484" s="1" t="s">
        <v>4111</v>
      </c>
      <c r="J484" s="1" t="s">
        <v>4112</v>
      </c>
      <c r="K484" s="1" t="s">
        <v>4113</v>
      </c>
      <c r="L484" s="1" t="s">
        <v>4114</v>
      </c>
      <c r="M484" s="1" t="s">
        <v>4115</v>
      </c>
      <c r="N484" s="1" t="s">
        <v>4116</v>
      </c>
      <c r="O484" s="1" t="s">
        <v>4117</v>
      </c>
    </row>
    <row r="485" s="1" customFormat="1" spans="1:15">
      <c r="A485" s="1" t="s">
        <v>15</v>
      </c>
      <c r="B485" s="1" t="s">
        <v>4118</v>
      </c>
      <c r="C485" s="1" t="s">
        <v>17</v>
      </c>
      <c r="F485" s="1" t="s">
        <v>4043</v>
      </c>
      <c r="G485" s="1" t="s">
        <v>4119</v>
      </c>
      <c r="H485" s="1" t="e">
        <f>-ive</f>
        <v>#NAME?</v>
      </c>
      <c r="I485" s="1" t="s">
        <v>4120</v>
      </c>
      <c r="J485" s="1" t="s">
        <v>4121</v>
      </c>
      <c r="K485" s="1" t="s">
        <v>4122</v>
      </c>
      <c r="L485" s="1" t="s">
        <v>4123</v>
      </c>
      <c r="M485" s="1" t="s">
        <v>4124</v>
      </c>
      <c r="N485" s="1" t="s">
        <v>4125</v>
      </c>
      <c r="O485" s="1" t="s">
        <v>4126</v>
      </c>
    </row>
    <row r="486" s="1" customFormat="1" spans="1:15">
      <c r="A486" s="1" t="s">
        <v>15</v>
      </c>
      <c r="B486" s="1" t="s">
        <v>4127</v>
      </c>
      <c r="C486" s="1" t="s">
        <v>17</v>
      </c>
      <c r="F486" s="1" t="s">
        <v>4128</v>
      </c>
      <c r="G486" s="1" t="e">
        <f>-ic</f>
        <v>#NAME?</v>
      </c>
      <c r="H486" s="1" t="e">
        <f>-al</f>
        <v>#NAME?</v>
      </c>
      <c r="I486" s="1" t="s">
        <v>4129</v>
      </c>
      <c r="J486" s="1" t="s">
        <v>4130</v>
      </c>
      <c r="K486" s="1" t="s">
        <v>4131</v>
      </c>
      <c r="L486" s="1" t="s">
        <v>4132</v>
      </c>
      <c r="M486" s="1" t="s">
        <v>4133</v>
      </c>
      <c r="N486" s="1" t="s">
        <v>4134</v>
      </c>
      <c r="O486" s="1" t="s">
        <v>4135</v>
      </c>
    </row>
    <row r="487" s="1" customFormat="1" spans="1:15">
      <c r="A487" s="1" t="s">
        <v>15</v>
      </c>
      <c r="B487" s="1" t="s">
        <v>4136</v>
      </c>
      <c r="C487" s="1" t="s">
        <v>84</v>
      </c>
      <c r="F487" s="1" t="s">
        <v>4128</v>
      </c>
      <c r="G487" s="1" t="e">
        <f>-ic</f>
        <v>#NAME?</v>
      </c>
      <c r="H487" s="1" t="e">
        <f>-s</f>
        <v>#NAME?</v>
      </c>
      <c r="I487" s="1" t="s">
        <v>4137</v>
      </c>
      <c r="J487" s="1" t="s">
        <v>4138</v>
      </c>
      <c r="K487" s="1" t="s">
        <v>4139</v>
      </c>
      <c r="L487" s="1" t="s">
        <v>4140</v>
      </c>
      <c r="M487" s="1" t="s">
        <v>4141</v>
      </c>
      <c r="N487" s="1" t="s">
        <v>4142</v>
      </c>
      <c r="O487" s="1" t="s">
        <v>4143</v>
      </c>
    </row>
    <row r="488" s="1" customFormat="1" spans="1:15">
      <c r="A488" s="1" t="s">
        <v>15</v>
      </c>
      <c r="B488" s="1" t="s">
        <v>4144</v>
      </c>
      <c r="C488" s="1" t="s">
        <v>84</v>
      </c>
      <c r="F488" s="1" t="s">
        <v>4128</v>
      </c>
      <c r="G488" s="1" t="e">
        <f>-ic</f>
        <v>#NAME?</v>
      </c>
      <c r="H488" s="1" t="e">
        <f>-ian</f>
        <v>#NAME?</v>
      </c>
      <c r="I488" s="1" t="s">
        <v>4145</v>
      </c>
      <c r="J488" s="1" t="s">
        <v>4146</v>
      </c>
      <c r="K488" s="1" t="s">
        <v>4147</v>
      </c>
      <c r="L488" s="1" t="s">
        <v>4148</v>
      </c>
      <c r="M488" s="1" t="s">
        <v>4149</v>
      </c>
      <c r="N488" s="1" t="s">
        <v>4150</v>
      </c>
      <c r="O488" s="1" t="s">
        <v>4151</v>
      </c>
    </row>
    <row r="489" s="1" customFormat="1" spans="1:15">
      <c r="A489" s="1" t="s">
        <v>15</v>
      </c>
      <c r="B489" s="1" t="s">
        <v>4152</v>
      </c>
      <c r="C489" s="1" t="s">
        <v>84</v>
      </c>
      <c r="F489" s="1" t="s">
        <v>4128</v>
      </c>
      <c r="G489" s="1" t="e">
        <f>-ique</f>
        <v>#NAME?</v>
      </c>
      <c r="I489" s="1" t="s">
        <v>4153</v>
      </c>
      <c r="J489" s="1" t="s">
        <v>4154</v>
      </c>
      <c r="K489" s="1" t="s">
        <v>4155</v>
      </c>
      <c r="L489" s="1" t="s">
        <v>4156</v>
      </c>
      <c r="M489" s="1" t="s">
        <v>4157</v>
      </c>
      <c r="N489" s="1" t="s">
        <v>4158</v>
      </c>
      <c r="O489" s="1" t="s">
        <v>4159</v>
      </c>
    </row>
    <row r="490" s="1" customFormat="1" spans="1:15">
      <c r="A490" s="1" t="s">
        <v>15</v>
      </c>
      <c r="B490" s="1" t="s">
        <v>4160</v>
      </c>
      <c r="C490" s="1" t="s">
        <v>84</v>
      </c>
      <c r="F490" s="1" t="s">
        <v>4161</v>
      </c>
      <c r="G490" s="1" t="e">
        <f>-_xleta.log</f>
        <v>#VALUE!</v>
      </c>
      <c r="H490" s="1" t="e">
        <f>-ist</f>
        <v>#NAME?</v>
      </c>
      <c r="I490" s="1" t="s">
        <v>4162</v>
      </c>
      <c r="J490" s="1" t="s">
        <v>4163</v>
      </c>
      <c r="K490" s="1" t="s">
        <v>4164</v>
      </c>
      <c r="L490" s="1" t="s">
        <v>4165</v>
      </c>
      <c r="M490" s="1" t="s">
        <v>4166</v>
      </c>
      <c r="N490" s="1" t="s">
        <v>4167</v>
      </c>
      <c r="O490" s="1" t="s">
        <v>4168</v>
      </c>
    </row>
    <row r="491" s="1" customFormat="1" spans="1:15">
      <c r="A491" s="1" t="s">
        <v>15</v>
      </c>
      <c r="B491" s="1" t="s">
        <v>4169</v>
      </c>
      <c r="C491" s="1" t="s">
        <v>84</v>
      </c>
      <c r="F491" s="1" t="s">
        <v>4161</v>
      </c>
      <c r="G491" s="1" t="e">
        <f>-logy</f>
        <v>#NAME?</v>
      </c>
      <c r="I491" s="1" t="s">
        <v>4170</v>
      </c>
      <c r="J491" s="1" t="s">
        <v>4171</v>
      </c>
      <c r="K491" s="1" t="s">
        <v>4172</v>
      </c>
      <c r="L491" s="1" t="s">
        <v>4173</v>
      </c>
      <c r="M491" s="1" t="s">
        <v>4174</v>
      </c>
      <c r="N491" s="1" t="s">
        <v>4175</v>
      </c>
      <c r="O491" s="1" t="s">
        <v>4176</v>
      </c>
    </row>
    <row r="492" s="1" customFormat="1" spans="1:15">
      <c r="A492" s="1" t="s">
        <v>15</v>
      </c>
      <c r="B492" s="1" t="s">
        <v>4177</v>
      </c>
      <c r="C492" s="1" t="s">
        <v>84</v>
      </c>
      <c r="F492" s="1" t="s">
        <v>4128</v>
      </c>
      <c r="G492" s="1" t="e">
        <f>-ic</f>
        <v>#NAME?</v>
      </c>
      <c r="H492" s="1" t="e">
        <f>-ist</f>
        <v>#NAME?</v>
      </c>
      <c r="I492" s="1" t="s">
        <v>4178</v>
      </c>
      <c r="J492" s="1" t="s">
        <v>4179</v>
      </c>
      <c r="K492" s="1" t="s">
        <v>4180</v>
      </c>
      <c r="L492" s="1" t="s">
        <v>4181</v>
      </c>
      <c r="M492" s="1" t="s">
        <v>4182</v>
      </c>
      <c r="N492" s="1" t="s">
        <v>4183</v>
      </c>
      <c r="O492" s="1" t="s">
        <v>4184</v>
      </c>
    </row>
    <row r="493" s="1" customFormat="1" spans="1:15">
      <c r="A493" s="1" t="s">
        <v>15</v>
      </c>
      <c r="B493" s="1" t="s">
        <v>4185</v>
      </c>
      <c r="C493" s="1" t="s">
        <v>84</v>
      </c>
      <c r="D493" s="1" t="s">
        <v>4186</v>
      </c>
      <c r="F493" s="1" t="s">
        <v>4128</v>
      </c>
      <c r="G493" s="1" t="e">
        <f>-ic</f>
        <v>#NAME?</v>
      </c>
      <c r="H493" s="1" t="e">
        <f>-s</f>
        <v>#NAME?</v>
      </c>
      <c r="I493" s="1" t="s">
        <v>4187</v>
      </c>
      <c r="J493" s="1" t="s">
        <v>4188</v>
      </c>
      <c r="K493" s="1" t="s">
        <v>4189</v>
      </c>
      <c r="L493" s="1" t="s">
        <v>4190</v>
      </c>
      <c r="M493" s="1" t="s">
        <v>4191</v>
      </c>
      <c r="N493" s="1" t="s">
        <v>4192</v>
      </c>
      <c r="O493" s="1" t="s">
        <v>4193</v>
      </c>
    </row>
    <row r="494" s="1" customFormat="1" spans="1:15">
      <c r="A494" s="1" t="s">
        <v>15</v>
      </c>
      <c r="B494" s="1" t="s">
        <v>4194</v>
      </c>
      <c r="C494" s="1" t="s">
        <v>84</v>
      </c>
      <c r="F494" s="1" t="s">
        <v>4161</v>
      </c>
      <c r="G494" s="1" t="e">
        <f>-therapy</f>
        <v>#NAME?</v>
      </c>
      <c r="I494" s="1" t="s">
        <v>4195</v>
      </c>
      <c r="J494" s="1" t="s">
        <v>4196</v>
      </c>
      <c r="K494" s="1" t="s">
        <v>4197</v>
      </c>
      <c r="L494" s="1" t="s">
        <v>4198</v>
      </c>
      <c r="M494" s="1" t="s">
        <v>4199</v>
      </c>
      <c r="N494" s="1" t="s">
        <v>4200</v>
      </c>
      <c r="O494" s="1" t="s">
        <v>4201</v>
      </c>
    </row>
    <row r="495" s="1" customFormat="1" spans="1:15">
      <c r="A495" s="1" t="s">
        <v>15</v>
      </c>
      <c r="B495" s="1" t="s">
        <v>4202</v>
      </c>
      <c r="C495" s="1" t="s">
        <v>84</v>
      </c>
      <c r="D495" s="1" t="s">
        <v>4203</v>
      </c>
      <c r="F495" s="1" t="s">
        <v>4128</v>
      </c>
      <c r="G495" s="1" t="e">
        <f>-ic</f>
        <v>#NAME?</v>
      </c>
      <c r="H495" s="1" t="e">
        <f>-s</f>
        <v>#NAME?</v>
      </c>
      <c r="I495" s="1" t="s">
        <v>4204</v>
      </c>
      <c r="J495" s="1" t="s">
        <v>4205</v>
      </c>
      <c r="K495" s="1" t="s">
        <v>4206</v>
      </c>
      <c r="L495" s="1" t="s">
        <v>4207</v>
      </c>
      <c r="M495" s="1" t="s">
        <v>4208</v>
      </c>
      <c r="N495" s="1" t="s">
        <v>4209</v>
      </c>
      <c r="O495" s="1" t="s">
        <v>4210</v>
      </c>
    </row>
    <row r="496" s="1" customFormat="1" spans="1:15">
      <c r="A496" s="1" t="s">
        <v>15</v>
      </c>
      <c r="B496" s="1" t="s">
        <v>4211</v>
      </c>
      <c r="C496" s="1" t="s">
        <v>84</v>
      </c>
      <c r="D496" s="1" t="s">
        <v>4212</v>
      </c>
      <c r="F496" s="1" t="s">
        <v>4128</v>
      </c>
      <c r="G496" s="1" t="e">
        <f>-ic</f>
        <v>#NAME?</v>
      </c>
      <c r="H496" s="1" t="e">
        <f>-s</f>
        <v>#NAME?</v>
      </c>
      <c r="I496" s="1" t="s">
        <v>4213</v>
      </c>
      <c r="J496" s="1" t="s">
        <v>4214</v>
      </c>
      <c r="K496" s="1" t="s">
        <v>4215</v>
      </c>
      <c r="L496" s="1" t="s">
        <v>4216</v>
      </c>
      <c r="M496" s="1" t="s">
        <v>4217</v>
      </c>
      <c r="N496" s="1" t="s">
        <v>4218</v>
      </c>
      <c r="O496" s="1" t="s">
        <v>4219</v>
      </c>
    </row>
    <row r="497" s="1" customFormat="1" spans="1:15">
      <c r="A497" s="1" t="s">
        <v>15</v>
      </c>
      <c r="B497" s="1" t="s">
        <v>4220</v>
      </c>
      <c r="C497" s="1" t="s">
        <v>84</v>
      </c>
      <c r="D497" s="1" t="s">
        <v>4221</v>
      </c>
      <c r="F497" s="1" t="s">
        <v>4128</v>
      </c>
      <c r="G497" s="1" t="e">
        <f>-ic</f>
        <v>#NAME?</v>
      </c>
      <c r="H497" s="1" t="e">
        <f>-s</f>
        <v>#NAME?</v>
      </c>
      <c r="I497" s="1" t="s">
        <v>4222</v>
      </c>
      <c r="J497" s="1" t="s">
        <v>4223</v>
      </c>
      <c r="K497" s="1" t="s">
        <v>4224</v>
      </c>
      <c r="L497" s="1" t="s">
        <v>4225</v>
      </c>
      <c r="M497" s="1" t="s">
        <v>4226</v>
      </c>
      <c r="N497" s="1" t="s">
        <v>4227</v>
      </c>
      <c r="O497" s="1" t="s">
        <v>4228</v>
      </c>
    </row>
    <row r="498" s="1" customFormat="1" spans="1:15">
      <c r="A498" s="1" t="s">
        <v>15</v>
      </c>
      <c r="B498" s="1" t="s">
        <v>806</v>
      </c>
      <c r="C498" s="1" t="s">
        <v>47</v>
      </c>
      <c r="D498" s="1" t="s">
        <v>788</v>
      </c>
      <c r="F498" s="1" t="s">
        <v>807</v>
      </c>
      <c r="I498" s="1" t="s">
        <v>4229</v>
      </c>
      <c r="J498" s="1" t="s">
        <v>809</v>
      </c>
      <c r="K498" s="1" t="s">
        <v>810</v>
      </c>
      <c r="L498" s="1" t="s">
        <v>4230</v>
      </c>
      <c r="M498" s="1" t="s">
        <v>4231</v>
      </c>
      <c r="N498" s="1" t="s">
        <v>4232</v>
      </c>
      <c r="O498" s="1" t="s">
        <v>4233</v>
      </c>
    </row>
    <row r="499" s="1" customFormat="1" spans="1:15">
      <c r="A499" s="1" t="s">
        <v>15</v>
      </c>
      <c r="B499" s="1" t="s">
        <v>4234</v>
      </c>
      <c r="C499" s="1" t="s">
        <v>47</v>
      </c>
      <c r="D499" s="1" t="s">
        <v>1507</v>
      </c>
      <c r="F499" s="1" t="s">
        <v>4235</v>
      </c>
      <c r="I499" s="1" t="s">
        <v>4236</v>
      </c>
      <c r="J499" s="1" t="s">
        <v>4237</v>
      </c>
      <c r="K499" s="1" t="s">
        <v>4238</v>
      </c>
      <c r="L499" s="1" t="s">
        <v>4239</v>
      </c>
      <c r="M499" s="1" t="s">
        <v>4240</v>
      </c>
      <c r="N499" s="1" t="s">
        <v>4241</v>
      </c>
      <c r="O499" s="1" t="s">
        <v>4242</v>
      </c>
    </row>
    <row r="500" s="1" customFormat="1" spans="1:15">
      <c r="A500" s="1" t="s">
        <v>15</v>
      </c>
      <c r="B500" s="1" t="s">
        <v>4243</v>
      </c>
      <c r="C500" s="1" t="s">
        <v>84</v>
      </c>
      <c r="D500" s="1" t="s">
        <v>1842</v>
      </c>
      <c r="F500" s="1" t="s">
        <v>4244</v>
      </c>
      <c r="G500" s="1" t="e">
        <f>-e</f>
        <v>#NAME?</v>
      </c>
      <c r="I500" s="1" t="s">
        <v>4245</v>
      </c>
      <c r="J500" s="1" t="s">
        <v>4246</v>
      </c>
      <c r="K500" s="1" t="s">
        <v>4247</v>
      </c>
      <c r="L500" s="1" t="s">
        <v>4248</v>
      </c>
      <c r="M500" s="1" t="s">
        <v>4249</v>
      </c>
      <c r="N500" s="1" t="s">
        <v>4250</v>
      </c>
      <c r="O500" s="1" t="s">
        <v>4251</v>
      </c>
    </row>
    <row r="501" s="1" customFormat="1" spans="1:15">
      <c r="A501" s="1" t="s">
        <v>15</v>
      </c>
      <c r="B501" s="1" t="s">
        <v>4252</v>
      </c>
      <c r="C501" s="1" t="s">
        <v>84</v>
      </c>
      <c r="F501" s="1" t="s">
        <v>4244</v>
      </c>
      <c r="G501" s="1" t="e">
        <f>-ion</f>
        <v>#NAME?</v>
      </c>
      <c r="I501" s="1" t="s">
        <v>4253</v>
      </c>
      <c r="J501" s="1" t="s">
        <v>4254</v>
      </c>
      <c r="K501" s="1" t="s">
        <v>4255</v>
      </c>
      <c r="L501" s="1" t="s">
        <v>4256</v>
      </c>
      <c r="M501" s="1" t="s">
        <v>4257</v>
      </c>
      <c r="N501" s="1" t="s">
        <v>4258</v>
      </c>
      <c r="O501" s="1" t="s">
        <v>4259</v>
      </c>
    </row>
    <row r="502" s="1" customFormat="1" spans="1:15">
      <c r="A502" s="1" t="s">
        <v>15</v>
      </c>
      <c r="B502" s="1" t="s">
        <v>4260</v>
      </c>
      <c r="C502" s="1" t="s">
        <v>17</v>
      </c>
      <c r="D502" s="1" t="s">
        <v>1507</v>
      </c>
      <c r="F502" s="1" t="s">
        <v>4261</v>
      </c>
      <c r="G502" s="1" t="e">
        <f>-ent</f>
        <v>#NAME?</v>
      </c>
      <c r="I502" s="1" t="s">
        <v>4262</v>
      </c>
      <c r="J502" s="1" t="s">
        <v>4263</v>
      </c>
      <c r="K502" s="1" t="s">
        <v>4264</v>
      </c>
      <c r="L502" s="1" t="s">
        <v>4265</v>
      </c>
      <c r="M502" s="1" t="s">
        <v>4266</v>
      </c>
      <c r="N502" s="1" t="s">
        <v>4267</v>
      </c>
      <c r="O502" s="1" t="s">
        <v>4268</v>
      </c>
    </row>
    <row r="503" s="1" customFormat="1" spans="1:15">
      <c r="A503" s="1" t="s">
        <v>15</v>
      </c>
      <c r="B503" s="1" t="s">
        <v>4269</v>
      </c>
      <c r="C503" s="1" t="s">
        <v>17</v>
      </c>
      <c r="D503" s="1" t="s">
        <v>1113</v>
      </c>
      <c r="F503" s="1" t="s">
        <v>4261</v>
      </c>
      <c r="G503" s="1" t="e">
        <f>-u</f>
        <v>#NAME?</v>
      </c>
      <c r="H503" s="1" t="e">
        <f>-al</f>
        <v>#NAME?</v>
      </c>
      <c r="I503" s="1" t="s">
        <v>4270</v>
      </c>
      <c r="J503" s="1" t="s">
        <v>4271</v>
      </c>
      <c r="K503" s="1" t="s">
        <v>4272</v>
      </c>
      <c r="L503" s="1" t="s">
        <v>4273</v>
      </c>
      <c r="M503" s="1" t="s">
        <v>4274</v>
      </c>
      <c r="N503" s="1" t="s">
        <v>4275</v>
      </c>
      <c r="O503" s="1" t="s">
        <v>4276</v>
      </c>
    </row>
    <row r="504" s="1" customFormat="1" spans="1:15">
      <c r="A504" s="1" t="s">
        <v>15</v>
      </c>
      <c r="B504" s="1" t="s">
        <v>4277</v>
      </c>
      <c r="C504" s="1" t="s">
        <v>84</v>
      </c>
      <c r="D504" s="1" t="s">
        <v>1457</v>
      </c>
      <c r="F504" s="1" t="s">
        <v>4261</v>
      </c>
      <c r="G504" s="1" t="e">
        <f>-us</f>
        <v>#NAME?</v>
      </c>
      <c r="I504" s="1" t="s">
        <v>4278</v>
      </c>
      <c r="J504" s="1" t="s">
        <v>4279</v>
      </c>
      <c r="K504" s="1" t="s">
        <v>4280</v>
      </c>
      <c r="L504" s="1" t="s">
        <v>4281</v>
      </c>
      <c r="M504" s="1" t="s">
        <v>4282</v>
      </c>
      <c r="N504" s="1" t="s">
        <v>4283</v>
      </c>
      <c r="O504" s="1" t="s">
        <v>4284</v>
      </c>
    </row>
    <row r="505" s="1" customFormat="1" spans="1:15">
      <c r="A505" s="1" t="s">
        <v>15</v>
      </c>
      <c r="B505" s="1" t="s">
        <v>4285</v>
      </c>
      <c r="C505" s="1" t="s">
        <v>17</v>
      </c>
      <c r="D505" s="1" t="s">
        <v>1507</v>
      </c>
      <c r="F505" s="1" t="s">
        <v>4261</v>
      </c>
      <c r="G505" s="1" t="e">
        <f>-itive</f>
        <v>#NAME?</v>
      </c>
      <c r="I505" s="1" t="s">
        <v>4286</v>
      </c>
      <c r="J505" s="1" t="s">
        <v>4287</v>
      </c>
      <c r="K505" s="1" t="s">
        <v>4288</v>
      </c>
      <c r="L505" s="1" t="s">
        <v>4289</v>
      </c>
      <c r="M505" s="1" t="s">
        <v>4290</v>
      </c>
      <c r="N505" s="1" t="s">
        <v>4291</v>
      </c>
      <c r="O505" s="1" t="s">
        <v>4292</v>
      </c>
    </row>
    <row r="506" s="1" customFormat="1" spans="1:15">
      <c r="A506" s="1" t="s">
        <v>15</v>
      </c>
      <c r="B506" s="1" t="s">
        <v>4293</v>
      </c>
      <c r="C506" s="1" t="s">
        <v>84</v>
      </c>
      <c r="D506" s="1" t="s">
        <v>1507</v>
      </c>
      <c r="F506" s="1" t="s">
        <v>4261</v>
      </c>
      <c r="G506" s="1" t="e">
        <f>-itor</f>
        <v>#NAME?</v>
      </c>
      <c r="I506" s="1" t="s">
        <v>4294</v>
      </c>
      <c r="J506" s="1" t="s">
        <v>4295</v>
      </c>
      <c r="K506" s="1" t="s">
        <v>4296</v>
      </c>
      <c r="L506" s="1" t="s">
        <v>4297</v>
      </c>
      <c r="M506" s="1" t="s">
        <v>4298</v>
      </c>
      <c r="N506" s="1" t="s">
        <v>4299</v>
      </c>
      <c r="O506" s="1" t="s">
        <v>4300</v>
      </c>
    </row>
    <row r="507" s="1" customFormat="1" spans="1:15">
      <c r="A507" s="1" t="s">
        <v>15</v>
      </c>
      <c r="B507" s="1" t="s">
        <v>4301</v>
      </c>
      <c r="C507" s="1" t="s">
        <v>84</v>
      </c>
      <c r="D507" s="1" t="s">
        <v>788</v>
      </c>
      <c r="F507" s="1" t="s">
        <v>4244</v>
      </c>
      <c r="G507" s="1" t="e">
        <f>-ion</f>
        <v>#NAME?</v>
      </c>
      <c r="I507" s="1" t="s">
        <v>4302</v>
      </c>
      <c r="J507" s="1" t="s">
        <v>809</v>
      </c>
      <c r="K507" s="1" t="s">
        <v>4303</v>
      </c>
      <c r="L507" s="1" t="s">
        <v>4304</v>
      </c>
      <c r="M507" s="1" t="s">
        <v>4305</v>
      </c>
      <c r="N507" s="1" t="s">
        <v>4306</v>
      </c>
      <c r="O507" s="1" t="s">
        <v>4307</v>
      </c>
    </row>
    <row r="508" s="1" customFormat="1" spans="1:15">
      <c r="A508" s="1" t="s">
        <v>15</v>
      </c>
      <c r="B508" s="1" t="s">
        <v>4308</v>
      </c>
      <c r="C508" s="1" t="s">
        <v>84</v>
      </c>
      <c r="D508" s="1" t="s">
        <v>1507</v>
      </c>
      <c r="F508" s="1" t="s">
        <v>4244</v>
      </c>
      <c r="G508" s="1" t="e">
        <f>-ion</f>
        <v>#NAME?</v>
      </c>
      <c r="I508" s="1" t="s">
        <v>4309</v>
      </c>
      <c r="J508" s="1" t="s">
        <v>4310</v>
      </c>
      <c r="K508" s="1" t="s">
        <v>4311</v>
      </c>
      <c r="L508" s="1" t="s">
        <v>4312</v>
      </c>
      <c r="M508" s="1" t="s">
        <v>4313</v>
      </c>
      <c r="N508" s="1" t="s">
        <v>4314</v>
      </c>
      <c r="O508" s="1" t="s">
        <v>4315</v>
      </c>
    </row>
    <row r="509" s="1" customFormat="1" spans="1:15">
      <c r="A509" s="1" t="s">
        <v>15</v>
      </c>
      <c r="B509" s="1" t="s">
        <v>4316</v>
      </c>
      <c r="C509" s="1" t="s">
        <v>84</v>
      </c>
      <c r="F509" s="1" t="s">
        <v>4317</v>
      </c>
      <c r="G509" s="1" t="s">
        <v>4318</v>
      </c>
      <c r="H509" s="1" t="e">
        <f>-y</f>
        <v>#NAME?</v>
      </c>
      <c r="I509" s="1" t="s">
        <v>4319</v>
      </c>
      <c r="J509" s="1" t="s">
        <v>4320</v>
      </c>
      <c r="K509" s="1" t="s">
        <v>4321</v>
      </c>
      <c r="L509" s="1" t="s">
        <v>4322</v>
      </c>
      <c r="M509" s="1" t="s">
        <v>4323</v>
      </c>
      <c r="N509" s="1" t="s">
        <v>4324</v>
      </c>
      <c r="O509" s="1" t="s">
        <v>4325</v>
      </c>
    </row>
    <row r="510" s="1" customFormat="1" spans="1:15">
      <c r="A510" s="1" t="s">
        <v>15</v>
      </c>
      <c r="B510" s="1" t="s">
        <v>4326</v>
      </c>
      <c r="C510" s="1" t="s">
        <v>84</v>
      </c>
      <c r="F510" s="1" t="s">
        <v>4317</v>
      </c>
      <c r="G510" s="1" t="s">
        <v>4318</v>
      </c>
      <c r="H510" s="1" t="e">
        <f>-er</f>
        <v>#NAME?</v>
      </c>
      <c r="I510" s="1" t="s">
        <v>4327</v>
      </c>
      <c r="J510" s="1" t="s">
        <v>4328</v>
      </c>
      <c r="K510" s="1" t="s">
        <v>4329</v>
      </c>
      <c r="L510" s="1" t="s">
        <v>4330</v>
      </c>
      <c r="M510" s="1" t="s">
        <v>4331</v>
      </c>
      <c r="N510" s="1" t="s">
        <v>4332</v>
      </c>
      <c r="O510" s="1" t="s">
        <v>4333</v>
      </c>
    </row>
    <row r="511" s="1" customFormat="1" spans="1:15">
      <c r="A511" s="1" t="s">
        <v>15</v>
      </c>
      <c r="B511" s="1" t="s">
        <v>4334</v>
      </c>
      <c r="C511" s="1" t="s">
        <v>84</v>
      </c>
      <c r="F511" s="1" t="s">
        <v>4335</v>
      </c>
      <c r="G511" s="1" t="s">
        <v>4336</v>
      </c>
      <c r="H511" s="1" t="e">
        <f>-y</f>
        <v>#NAME?</v>
      </c>
      <c r="I511" s="1" t="s">
        <v>4337</v>
      </c>
      <c r="J511" s="1" t="s">
        <v>4338</v>
      </c>
      <c r="K511" s="1" t="s">
        <v>4339</v>
      </c>
      <c r="L511" s="1" t="s">
        <v>4340</v>
      </c>
      <c r="M511" s="1" t="s">
        <v>4341</v>
      </c>
      <c r="N511" s="1" t="s">
        <v>4342</v>
      </c>
      <c r="O511" s="1" t="s">
        <v>4343</v>
      </c>
    </row>
    <row r="512" s="1" customFormat="1" spans="1:15">
      <c r="A512" s="1" t="s">
        <v>15</v>
      </c>
      <c r="B512" s="1" t="s">
        <v>4344</v>
      </c>
      <c r="C512" s="1" t="s">
        <v>84</v>
      </c>
      <c r="F512" s="1" t="s">
        <v>4335</v>
      </c>
      <c r="G512" s="1" t="s">
        <v>4336</v>
      </c>
      <c r="H512" s="1" t="e">
        <f>-ist</f>
        <v>#NAME?</v>
      </c>
      <c r="I512" s="1" t="s">
        <v>4345</v>
      </c>
      <c r="J512" s="1" t="s">
        <v>4346</v>
      </c>
      <c r="K512" s="1" t="s">
        <v>4347</v>
      </c>
      <c r="L512" s="1" t="s">
        <v>4348</v>
      </c>
      <c r="M512" s="1" t="s">
        <v>4349</v>
      </c>
      <c r="N512" s="1" t="s">
        <v>4350</v>
      </c>
      <c r="O512" s="1" t="s">
        <v>4351</v>
      </c>
    </row>
    <row r="513" s="1" customFormat="1" spans="1:15">
      <c r="A513" s="1" t="s">
        <v>15</v>
      </c>
      <c r="B513" s="1" t="s">
        <v>4352</v>
      </c>
      <c r="C513" s="1" t="s">
        <v>17</v>
      </c>
      <c r="F513" s="1" t="s">
        <v>4335</v>
      </c>
      <c r="G513" s="1" t="s">
        <v>4353</v>
      </c>
      <c r="H513" s="1" t="e">
        <f>-ic</f>
        <v>#NAME?</v>
      </c>
      <c r="I513" s="1" t="s">
        <v>4354</v>
      </c>
      <c r="J513" s="1" t="s">
        <v>4355</v>
      </c>
      <c r="K513" s="1" t="s">
        <v>4356</v>
      </c>
      <c r="L513" s="1" t="s">
        <v>4357</v>
      </c>
      <c r="M513" s="1" t="s">
        <v>4358</v>
      </c>
      <c r="N513" s="1" t="s">
        <v>4359</v>
      </c>
      <c r="O513" s="1" t="s">
        <v>4360</v>
      </c>
    </row>
    <row r="514" s="1" customFormat="1" spans="1:15">
      <c r="A514" s="1" t="s">
        <v>15</v>
      </c>
      <c r="B514" s="1" t="s">
        <v>4361</v>
      </c>
      <c r="C514" s="1" t="s">
        <v>84</v>
      </c>
      <c r="D514" s="1" t="s">
        <v>4362</v>
      </c>
      <c r="F514" s="1" t="e">
        <f>-phil</f>
        <v>#NAME?</v>
      </c>
      <c r="G514" s="1" t="e">
        <f>-e</f>
        <v>#NAME?</v>
      </c>
      <c r="I514" s="1" t="s">
        <v>4363</v>
      </c>
      <c r="J514" s="1" t="s">
        <v>4364</v>
      </c>
      <c r="K514" s="1" t="s">
        <v>4365</v>
      </c>
      <c r="L514" s="1" t="s">
        <v>4366</v>
      </c>
      <c r="M514" s="1" t="s">
        <v>4367</v>
      </c>
      <c r="N514" s="1" t="s">
        <v>4368</v>
      </c>
      <c r="O514" s="1" t="s">
        <v>4369</v>
      </c>
    </row>
    <row r="515" s="1" customFormat="1" spans="1:15">
      <c r="A515" s="1" t="s">
        <v>15</v>
      </c>
      <c r="B515" s="1" t="s">
        <v>4370</v>
      </c>
      <c r="C515" s="1" t="s">
        <v>84</v>
      </c>
      <c r="F515" s="1" t="s">
        <v>4317</v>
      </c>
      <c r="G515" s="1" t="s">
        <v>4371</v>
      </c>
      <c r="H515" s="1" t="e">
        <f>-y</f>
        <v>#NAME?</v>
      </c>
      <c r="I515" s="1" t="s">
        <v>4372</v>
      </c>
      <c r="J515" s="1" t="s">
        <v>4373</v>
      </c>
      <c r="K515" s="1" t="s">
        <v>4374</v>
      </c>
      <c r="L515" s="1" t="s">
        <v>4375</v>
      </c>
      <c r="M515" s="1" t="s">
        <v>4376</v>
      </c>
      <c r="N515" s="1" t="s">
        <v>4377</v>
      </c>
      <c r="O515" s="1" t="s">
        <v>4378</v>
      </c>
    </row>
    <row r="516" s="1" customFormat="1" spans="1:15">
      <c r="A516" s="1" t="s">
        <v>15</v>
      </c>
      <c r="B516" s="1" t="s">
        <v>4379</v>
      </c>
      <c r="C516" s="1" t="s">
        <v>84</v>
      </c>
      <c r="D516" s="1" t="s">
        <v>4380</v>
      </c>
      <c r="F516" s="1" t="e">
        <f>-phil</f>
        <v>#NAME?</v>
      </c>
      <c r="G516" s="1" t="e">
        <f>-e</f>
        <v>#NAME?</v>
      </c>
      <c r="I516" s="1" t="s">
        <v>4381</v>
      </c>
      <c r="J516" s="1" t="s">
        <v>4382</v>
      </c>
      <c r="K516" s="1" t="s">
        <v>4383</v>
      </c>
      <c r="L516" s="1" t="s">
        <v>4384</v>
      </c>
      <c r="M516" s="1" t="s">
        <v>4385</v>
      </c>
      <c r="N516" s="1" t="s">
        <v>4386</v>
      </c>
      <c r="O516" s="1" t="s">
        <v>4387</v>
      </c>
    </row>
    <row r="517" s="1" customFormat="1" spans="1:15">
      <c r="A517" s="1" t="s">
        <v>15</v>
      </c>
      <c r="B517" s="1" t="s">
        <v>4388</v>
      </c>
      <c r="C517" s="1" t="s">
        <v>84</v>
      </c>
      <c r="F517" s="1" t="s">
        <v>4389</v>
      </c>
      <c r="G517" s="1" t="e">
        <f>-ia</f>
        <v>#NAME?</v>
      </c>
      <c r="I517" s="1" t="s">
        <v>4390</v>
      </c>
      <c r="J517" s="1" t="s">
        <v>4391</v>
      </c>
      <c r="K517" s="1" t="s">
        <v>4392</v>
      </c>
      <c r="L517" s="1" t="s">
        <v>4393</v>
      </c>
      <c r="M517" s="1" t="s">
        <v>4394</v>
      </c>
      <c r="N517" s="1" t="s">
        <v>4395</v>
      </c>
      <c r="O517" s="1" t="s">
        <v>4396</v>
      </c>
    </row>
    <row r="518" s="1" customFormat="1" spans="1:15">
      <c r="A518" s="1" t="s">
        <v>15</v>
      </c>
      <c r="B518" s="1" t="s">
        <v>4397</v>
      </c>
      <c r="C518" s="1" t="s">
        <v>84</v>
      </c>
      <c r="D518" s="1" t="s">
        <v>4398</v>
      </c>
      <c r="F518" s="1" t="s">
        <v>4389</v>
      </c>
      <c r="G518" s="1" t="e">
        <f>-ia</f>
        <v>#NAME?</v>
      </c>
      <c r="I518" s="1" t="s">
        <v>4399</v>
      </c>
      <c r="J518" s="1" t="s">
        <v>4400</v>
      </c>
      <c r="K518" s="1" t="s">
        <v>4401</v>
      </c>
      <c r="L518" s="1" t="s">
        <v>4402</v>
      </c>
      <c r="M518" s="1" t="s">
        <v>4403</v>
      </c>
      <c r="N518" s="1" t="s">
        <v>4404</v>
      </c>
      <c r="O518" s="1" t="s">
        <v>4405</v>
      </c>
    </row>
    <row r="519" s="1" customFormat="1" spans="1:15">
      <c r="A519" s="1" t="s">
        <v>15</v>
      </c>
      <c r="B519" s="1" t="s">
        <v>4406</v>
      </c>
      <c r="C519" s="1" t="s">
        <v>84</v>
      </c>
      <c r="D519" s="1" t="s">
        <v>3013</v>
      </c>
      <c r="F519" s="1" t="s">
        <v>4389</v>
      </c>
      <c r="G519" s="1" t="e">
        <f>-ia</f>
        <v>#NAME?</v>
      </c>
      <c r="I519" s="1" t="s">
        <v>4407</v>
      </c>
      <c r="J519" s="1" t="s">
        <v>4408</v>
      </c>
      <c r="K519" s="1" t="s">
        <v>4409</v>
      </c>
      <c r="L519" s="1" t="s">
        <v>4410</v>
      </c>
      <c r="M519" s="1" t="s">
        <v>4411</v>
      </c>
      <c r="N519" s="1" t="s">
        <v>4412</v>
      </c>
      <c r="O519" s="1" t="s">
        <v>4413</v>
      </c>
    </row>
    <row r="520" s="1" customFormat="1" spans="1:15">
      <c r="A520" s="1" t="s">
        <v>15</v>
      </c>
      <c r="B520" s="1" t="s">
        <v>4414</v>
      </c>
      <c r="C520" s="1" t="s">
        <v>84</v>
      </c>
      <c r="D520" s="1" t="s">
        <v>4415</v>
      </c>
      <c r="F520" s="1" t="s">
        <v>4389</v>
      </c>
      <c r="G520" s="1" t="e">
        <f>-ia</f>
        <v>#NAME?</v>
      </c>
      <c r="I520" s="1" t="s">
        <v>4416</v>
      </c>
      <c r="J520" s="1" t="s">
        <v>4417</v>
      </c>
      <c r="K520" s="1" t="s">
        <v>4418</v>
      </c>
      <c r="L520" s="1" t="s">
        <v>4419</v>
      </c>
      <c r="M520" s="1" t="s">
        <v>4420</v>
      </c>
      <c r="N520" s="1" t="s">
        <v>4421</v>
      </c>
      <c r="O520" s="1" t="s">
        <v>4422</v>
      </c>
    </row>
    <row r="521" s="1" customFormat="1" spans="1:15">
      <c r="A521" s="1" t="s">
        <v>15</v>
      </c>
      <c r="B521" s="1" t="s">
        <v>4423</v>
      </c>
      <c r="C521" s="1" t="s">
        <v>84</v>
      </c>
      <c r="D521" s="1" t="s">
        <v>4424</v>
      </c>
      <c r="F521" s="1" t="s">
        <v>4389</v>
      </c>
      <c r="G521" s="1" t="e">
        <f>-ia</f>
        <v>#NAME?</v>
      </c>
      <c r="I521" s="1" t="s">
        <v>4425</v>
      </c>
      <c r="J521" s="1" t="s">
        <v>4426</v>
      </c>
      <c r="K521" s="1" t="s">
        <v>4427</v>
      </c>
      <c r="L521" s="1" t="s">
        <v>4428</v>
      </c>
      <c r="M521" s="1" t="s">
        <v>4429</v>
      </c>
      <c r="N521" s="1" t="s">
        <v>4430</v>
      </c>
      <c r="O521" s="1" t="s">
        <v>4431</v>
      </c>
    </row>
    <row r="522" s="1" customFormat="1" spans="1:15">
      <c r="A522" s="1" t="s">
        <v>15</v>
      </c>
      <c r="B522" s="1" t="s">
        <v>4432</v>
      </c>
      <c r="C522" s="1" t="s">
        <v>84</v>
      </c>
      <c r="D522" s="1" t="s">
        <v>4433</v>
      </c>
      <c r="F522" s="1" t="s">
        <v>4389</v>
      </c>
      <c r="G522" s="1" t="e">
        <f>-ia</f>
        <v>#NAME?</v>
      </c>
      <c r="I522" s="1" t="s">
        <v>4434</v>
      </c>
      <c r="J522" s="1" t="s">
        <v>4435</v>
      </c>
      <c r="K522" s="1" t="s">
        <v>4436</v>
      </c>
      <c r="L522" s="1" t="s">
        <v>4437</v>
      </c>
      <c r="M522" s="1" t="s">
        <v>4438</v>
      </c>
      <c r="N522" s="1" t="s">
        <v>4439</v>
      </c>
      <c r="O522" s="1" t="s">
        <v>4440</v>
      </c>
    </row>
    <row r="523" s="1" customFormat="1" spans="1:15">
      <c r="A523" s="1" t="s">
        <v>15</v>
      </c>
      <c r="B523" s="1" t="s">
        <v>4441</v>
      </c>
      <c r="C523" s="1" t="s">
        <v>84</v>
      </c>
      <c r="D523" s="1" t="s">
        <v>4442</v>
      </c>
      <c r="F523" s="1" t="s">
        <v>4389</v>
      </c>
      <c r="G523" s="1" t="e">
        <f>-ia</f>
        <v>#NAME?</v>
      </c>
      <c r="I523" s="1" t="s">
        <v>4443</v>
      </c>
      <c r="J523" s="1" t="s">
        <v>4444</v>
      </c>
      <c r="K523" s="1" t="s">
        <v>4445</v>
      </c>
      <c r="L523" s="1" t="s">
        <v>4446</v>
      </c>
      <c r="M523" s="1" t="s">
        <v>4447</v>
      </c>
      <c r="N523" s="1" t="s">
        <v>4448</v>
      </c>
      <c r="O523" s="1" t="s">
        <v>4449</v>
      </c>
    </row>
    <row r="524" s="1" customFormat="1" spans="1:15">
      <c r="A524" s="1" t="s">
        <v>15</v>
      </c>
      <c r="B524" s="1" t="s">
        <v>4450</v>
      </c>
      <c r="C524" s="1" t="s">
        <v>84</v>
      </c>
      <c r="D524" s="1" t="s">
        <v>4026</v>
      </c>
      <c r="F524" s="1" t="s">
        <v>4389</v>
      </c>
      <c r="G524" s="1" t="e">
        <f>-ia</f>
        <v>#NAME?</v>
      </c>
      <c r="I524" s="1" t="s">
        <v>4451</v>
      </c>
      <c r="J524" s="1" t="s">
        <v>4452</v>
      </c>
      <c r="K524" s="1" t="s">
        <v>4453</v>
      </c>
      <c r="L524" s="1" t="s">
        <v>4454</v>
      </c>
      <c r="M524" s="1" t="s">
        <v>4455</v>
      </c>
      <c r="N524" s="1" t="s">
        <v>4456</v>
      </c>
      <c r="O524" s="1" t="s">
        <v>4457</v>
      </c>
    </row>
    <row r="525" s="1" customFormat="1" spans="1:15">
      <c r="A525" s="1" t="s">
        <v>15</v>
      </c>
      <c r="B525" s="1" t="s">
        <v>4458</v>
      </c>
      <c r="C525" s="1" t="s">
        <v>17</v>
      </c>
      <c r="F525" s="1" t="s">
        <v>4389</v>
      </c>
      <c r="G525" s="1" t="e">
        <f>-ic</f>
        <v>#NAME?</v>
      </c>
      <c r="I525" s="1" t="s">
        <v>4459</v>
      </c>
      <c r="J525" s="1" t="s">
        <v>4460</v>
      </c>
      <c r="K525" s="1" t="s">
        <v>4461</v>
      </c>
      <c r="L525" s="1" t="s">
        <v>4462</v>
      </c>
      <c r="M525" s="1" t="s">
        <v>4463</v>
      </c>
      <c r="N525" s="1" t="s">
        <v>4464</v>
      </c>
      <c r="O525" s="1" t="s">
        <v>4465</v>
      </c>
    </row>
    <row r="526" s="1" customFormat="1" spans="1:15">
      <c r="A526" s="1" t="s">
        <v>15</v>
      </c>
      <c r="B526" s="1" t="s">
        <v>4466</v>
      </c>
      <c r="C526" s="1" t="s">
        <v>84</v>
      </c>
      <c r="D526" s="1" t="s">
        <v>4467</v>
      </c>
      <c r="F526" s="1" t="s">
        <v>4389</v>
      </c>
      <c r="G526" s="1" t="e">
        <f>-ia</f>
        <v>#NAME?</v>
      </c>
      <c r="I526" s="1" t="s">
        <v>4468</v>
      </c>
      <c r="J526" s="1" t="s">
        <v>4469</v>
      </c>
      <c r="K526" s="1" t="s">
        <v>4470</v>
      </c>
      <c r="L526" s="1" t="s">
        <v>4471</v>
      </c>
      <c r="M526" s="1" t="s">
        <v>4472</v>
      </c>
      <c r="N526" s="1" t="s">
        <v>4473</v>
      </c>
      <c r="O526" s="1" t="s">
        <v>4474</v>
      </c>
    </row>
    <row r="527" s="1" customFormat="1" spans="1:15">
      <c r="A527" s="1" t="s">
        <v>15</v>
      </c>
      <c r="B527" s="1" t="s">
        <v>4475</v>
      </c>
      <c r="C527" s="1" t="s">
        <v>47</v>
      </c>
      <c r="D527" s="1" t="s">
        <v>135</v>
      </c>
      <c r="F527" s="1" t="s">
        <v>4476</v>
      </c>
      <c r="I527" s="1" t="s">
        <v>4477</v>
      </c>
      <c r="J527" s="1" t="s">
        <v>4478</v>
      </c>
      <c r="K527" s="1" t="s">
        <v>4479</v>
      </c>
      <c r="L527" s="1" t="s">
        <v>4480</v>
      </c>
      <c r="M527" s="1" t="s">
        <v>4481</v>
      </c>
      <c r="N527" s="1" t="s">
        <v>4482</v>
      </c>
      <c r="O527" s="1" t="s">
        <v>4483</v>
      </c>
    </row>
    <row r="528" s="1" customFormat="1" spans="1:15">
      <c r="A528" s="1" t="s">
        <v>15</v>
      </c>
      <c r="B528" s="1" t="s">
        <v>4484</v>
      </c>
      <c r="C528" s="1" t="s">
        <v>17</v>
      </c>
      <c r="D528" s="1" t="s">
        <v>1052</v>
      </c>
      <c r="E528" s="1" t="s">
        <v>135</v>
      </c>
      <c r="F528" s="1" t="s">
        <v>4476</v>
      </c>
      <c r="G528" s="1" t="e">
        <f>-ent</f>
        <v>#NAME?</v>
      </c>
      <c r="I528" s="1" t="s">
        <v>4485</v>
      </c>
      <c r="J528" s="1" t="s">
        <v>4486</v>
      </c>
      <c r="K528" s="1" t="s">
        <v>4487</v>
      </c>
      <c r="L528" s="1" t="s">
        <v>4488</v>
      </c>
      <c r="M528" s="1" t="s">
        <v>4489</v>
      </c>
      <c r="N528" s="1" t="s">
        <v>4490</v>
      </c>
      <c r="O528" s="1" t="s">
        <v>4491</v>
      </c>
    </row>
    <row r="529" s="1" customFormat="1" spans="1:15">
      <c r="A529" s="1" t="s">
        <v>15</v>
      </c>
      <c r="B529" s="1" t="s">
        <v>4492</v>
      </c>
      <c r="C529" s="1" t="s">
        <v>47</v>
      </c>
      <c r="D529" s="1" t="s">
        <v>4493</v>
      </c>
      <c r="F529" s="1" t="s">
        <v>4476</v>
      </c>
      <c r="I529" s="1" t="s">
        <v>4494</v>
      </c>
      <c r="J529" s="1" t="s">
        <v>4495</v>
      </c>
      <c r="K529" s="1" t="s">
        <v>4496</v>
      </c>
      <c r="L529" s="1" t="s">
        <v>4497</v>
      </c>
      <c r="M529" s="1" t="s">
        <v>4498</v>
      </c>
      <c r="N529" s="1" t="s">
        <v>4499</v>
      </c>
      <c r="O529" s="1" t="s">
        <v>4500</v>
      </c>
    </row>
    <row r="530" s="1" customFormat="1" spans="1:15">
      <c r="A530" s="1" t="s">
        <v>15</v>
      </c>
      <c r="B530" s="1" t="s">
        <v>4501</v>
      </c>
      <c r="C530" s="1" t="s">
        <v>47</v>
      </c>
      <c r="D530" s="1" t="s">
        <v>1061</v>
      </c>
      <c r="F530" s="1" t="s">
        <v>4476</v>
      </c>
      <c r="I530" s="1" t="s">
        <v>4502</v>
      </c>
      <c r="J530" s="1" t="s">
        <v>4503</v>
      </c>
      <c r="K530" s="1" t="s">
        <v>4504</v>
      </c>
      <c r="L530" s="1" t="s">
        <v>4505</v>
      </c>
      <c r="M530" s="1" t="s">
        <v>4506</v>
      </c>
      <c r="N530" s="1" t="s">
        <v>4507</v>
      </c>
      <c r="O530" s="1" t="s">
        <v>4508</v>
      </c>
    </row>
    <row r="531" s="1" customFormat="1" spans="1:15">
      <c r="A531" s="1" t="s">
        <v>15</v>
      </c>
      <c r="B531" s="1" t="s">
        <v>4509</v>
      </c>
      <c r="C531" s="1" t="s">
        <v>17</v>
      </c>
      <c r="D531" s="1" t="s">
        <v>1061</v>
      </c>
      <c r="F531" s="1" t="s">
        <v>4510</v>
      </c>
      <c r="G531" s="1" t="e">
        <f>-ive</f>
        <v>#NAME?</v>
      </c>
      <c r="I531" s="1" t="s">
        <v>4511</v>
      </c>
      <c r="J531" s="1" t="s">
        <v>4512</v>
      </c>
      <c r="K531" s="1" t="s">
        <v>4513</v>
      </c>
      <c r="L531" s="1" t="s">
        <v>4514</v>
      </c>
      <c r="M531" s="1" t="s">
        <v>4515</v>
      </c>
      <c r="N531" s="1" t="s">
        <v>4516</v>
      </c>
      <c r="O531" s="1" t="s">
        <v>4517</v>
      </c>
    </row>
    <row r="532" s="1" customFormat="1" spans="1:15">
      <c r="A532" s="1" t="s">
        <v>15</v>
      </c>
      <c r="B532" s="1" t="s">
        <v>4518</v>
      </c>
      <c r="C532" s="1" t="s">
        <v>84</v>
      </c>
      <c r="D532" s="1" t="s">
        <v>1507</v>
      </c>
      <c r="F532" s="1" t="s">
        <v>4510</v>
      </c>
      <c r="G532" s="1" t="e">
        <f>-ation</f>
        <v>#NAME?</v>
      </c>
      <c r="I532" s="1" t="s">
        <v>4519</v>
      </c>
      <c r="J532" s="1" t="s">
        <v>4520</v>
      </c>
      <c r="K532" s="1" t="s">
        <v>4521</v>
      </c>
      <c r="L532" s="1" t="s">
        <v>4522</v>
      </c>
      <c r="M532" s="1" t="s">
        <v>4523</v>
      </c>
      <c r="N532" s="1" t="s">
        <v>4524</v>
      </c>
      <c r="O532" s="1" t="s">
        <v>4525</v>
      </c>
    </row>
    <row r="533" s="1" customFormat="1" spans="1:15">
      <c r="A533" s="1" t="s">
        <v>15</v>
      </c>
      <c r="B533" s="1" t="s">
        <v>4526</v>
      </c>
      <c r="C533" s="1" t="s">
        <v>84</v>
      </c>
      <c r="F533" s="1" t="s">
        <v>4510</v>
      </c>
      <c r="G533" s="1" t="e">
        <f>-ion</f>
        <v>#NAME?</v>
      </c>
      <c r="I533" s="1" t="s">
        <v>4527</v>
      </c>
      <c r="J533" s="1" t="s">
        <v>4528</v>
      </c>
      <c r="K533" s="1" t="s">
        <v>4529</v>
      </c>
      <c r="L533" s="1" t="s">
        <v>4530</v>
      </c>
      <c r="M533" s="1" t="s">
        <v>4531</v>
      </c>
      <c r="N533" s="1" t="s">
        <v>4532</v>
      </c>
      <c r="O533" s="1" t="s">
        <v>4533</v>
      </c>
    </row>
    <row r="534" s="1" customFormat="1" spans="1:15">
      <c r="A534" s="1" t="s">
        <v>15</v>
      </c>
      <c r="B534" s="1" t="s">
        <v>4534</v>
      </c>
      <c r="C534" s="1" t="s">
        <v>17</v>
      </c>
      <c r="F534" s="1" t="s">
        <v>4476</v>
      </c>
      <c r="G534" s="1" t="e">
        <f>-ing</f>
        <v>#NAME?</v>
      </c>
      <c r="I534" s="1" t="s">
        <v>4535</v>
      </c>
      <c r="J534" s="1" t="s">
        <v>4536</v>
      </c>
      <c r="K534" s="1" t="s">
        <v>4537</v>
      </c>
      <c r="L534" s="1" t="s">
        <v>4538</v>
      </c>
      <c r="M534" s="1" t="s">
        <v>4539</v>
      </c>
      <c r="N534" s="1" t="s">
        <v>4540</v>
      </c>
      <c r="O534" s="1" t="s">
        <v>4541</v>
      </c>
    </row>
    <row r="535" s="1" customFormat="1" spans="1:15">
      <c r="A535" s="1" t="s">
        <v>15</v>
      </c>
      <c r="B535" s="1" t="s">
        <v>4542</v>
      </c>
      <c r="C535" s="1" t="s">
        <v>84</v>
      </c>
      <c r="D535" s="1" t="s">
        <v>1842</v>
      </c>
      <c r="F535" s="1" t="s">
        <v>4476</v>
      </c>
      <c r="G535" s="1" t="e">
        <f>-ix</f>
        <v>#NAME?</v>
      </c>
      <c r="I535" s="1" t="s">
        <v>4543</v>
      </c>
      <c r="J535" s="1" t="s">
        <v>4544</v>
      </c>
      <c r="K535" s="1" t="s">
        <v>4545</v>
      </c>
      <c r="L535" s="1" t="s">
        <v>4546</v>
      </c>
      <c r="M535" s="1" t="s">
        <v>4547</v>
      </c>
      <c r="N535" s="1" t="s">
        <v>4548</v>
      </c>
      <c r="O535" s="1" t="s">
        <v>4549</v>
      </c>
    </row>
    <row r="536" s="1" customFormat="1" spans="1:15">
      <c r="A536" s="1" t="s">
        <v>15</v>
      </c>
      <c r="B536" s="1" t="s">
        <v>4550</v>
      </c>
      <c r="C536" s="1" t="s">
        <v>47</v>
      </c>
      <c r="D536" s="1" t="s">
        <v>48</v>
      </c>
      <c r="F536" s="1" t="s">
        <v>4510</v>
      </c>
      <c r="G536" s="1" t="e">
        <f>-e</f>
        <v>#NAME?</v>
      </c>
      <c r="I536" s="1" t="s">
        <v>4551</v>
      </c>
      <c r="J536" s="1" t="s">
        <v>4552</v>
      </c>
      <c r="K536" s="1" t="s">
        <v>4553</v>
      </c>
      <c r="L536" s="1" t="s">
        <v>4554</v>
      </c>
      <c r="M536" s="1" t="s">
        <v>4555</v>
      </c>
      <c r="N536" s="1" t="s">
        <v>4556</v>
      </c>
      <c r="O536" s="1" t="s">
        <v>4557</v>
      </c>
    </row>
    <row r="537" s="1" customFormat="1" spans="1:15">
      <c r="A537" s="1" t="s">
        <v>15</v>
      </c>
      <c r="B537" s="1" t="s">
        <v>4558</v>
      </c>
      <c r="C537" s="1" t="s">
        <v>17</v>
      </c>
      <c r="D537" s="1" t="s">
        <v>1113</v>
      </c>
      <c r="F537" s="1" t="s">
        <v>4559</v>
      </c>
      <c r="I537" s="1" t="s">
        <v>4560</v>
      </c>
      <c r="J537" s="1" t="s">
        <v>4561</v>
      </c>
      <c r="K537" s="1" t="s">
        <v>4562</v>
      </c>
      <c r="L537" s="1" t="s">
        <v>4563</v>
      </c>
      <c r="M537" s="1" t="s">
        <v>4564</v>
      </c>
      <c r="N537" s="1" t="s">
        <v>4565</v>
      </c>
      <c r="O537" s="1" t="s">
        <v>4566</v>
      </c>
    </row>
    <row r="538" s="1" customFormat="1" spans="1:15">
      <c r="A538" s="1" t="s">
        <v>15</v>
      </c>
      <c r="B538" s="1" t="s">
        <v>4567</v>
      </c>
      <c r="C538" s="1" t="s">
        <v>47</v>
      </c>
      <c r="D538" s="1" t="s">
        <v>1113</v>
      </c>
      <c r="F538" s="1" t="s">
        <v>633</v>
      </c>
      <c r="I538" s="1" t="s">
        <v>4568</v>
      </c>
      <c r="J538" s="1" t="s">
        <v>4569</v>
      </c>
      <c r="K538" s="1" t="s">
        <v>4570</v>
      </c>
      <c r="L538" s="1" t="s">
        <v>4571</v>
      </c>
      <c r="M538" s="1" t="s">
        <v>4572</v>
      </c>
      <c r="N538" s="1" t="s">
        <v>4573</v>
      </c>
      <c r="O538" s="1" t="s">
        <v>4574</v>
      </c>
    </row>
    <row r="539" s="1" customFormat="1" spans="1:15">
      <c r="A539" s="1" t="s">
        <v>15</v>
      </c>
      <c r="B539" s="1" t="s">
        <v>4575</v>
      </c>
      <c r="C539" s="1" t="s">
        <v>327</v>
      </c>
      <c r="D539" s="1" t="s">
        <v>1113</v>
      </c>
      <c r="F539" s="1" t="s">
        <v>4576</v>
      </c>
      <c r="I539" s="1" t="s">
        <v>4577</v>
      </c>
      <c r="J539" s="1" t="s">
        <v>4578</v>
      </c>
      <c r="K539" s="1" t="s">
        <v>4579</v>
      </c>
      <c r="L539" s="1" t="s">
        <v>4580</v>
      </c>
      <c r="M539" s="1" t="s">
        <v>4581</v>
      </c>
      <c r="N539" s="1" t="s">
        <v>4582</v>
      </c>
      <c r="O539" s="1" t="s">
        <v>4583</v>
      </c>
    </row>
    <row r="540" s="1" customFormat="1" spans="1:15">
      <c r="A540" s="1" t="s">
        <v>15</v>
      </c>
      <c r="B540" s="1" t="s">
        <v>4584</v>
      </c>
      <c r="C540" s="1" t="s">
        <v>473</v>
      </c>
      <c r="D540" s="1" t="s">
        <v>1113</v>
      </c>
      <c r="F540" s="1" t="s">
        <v>4585</v>
      </c>
      <c r="I540" s="1" t="s">
        <v>4586</v>
      </c>
      <c r="J540" s="1" t="s">
        <v>4587</v>
      </c>
      <c r="K540" s="1" t="s">
        <v>4588</v>
      </c>
      <c r="L540" s="1" t="s">
        <v>4589</v>
      </c>
      <c r="M540" s="1" t="s">
        <v>4590</v>
      </c>
      <c r="N540" s="1" t="s">
        <v>4591</v>
      </c>
      <c r="O540" s="1" t="s">
        <v>4592</v>
      </c>
    </row>
    <row r="541" s="1" customFormat="1" spans="1:15">
      <c r="A541" s="1" t="s">
        <v>15</v>
      </c>
      <c r="B541" s="1" t="s">
        <v>4593</v>
      </c>
      <c r="C541" s="1" t="s">
        <v>47</v>
      </c>
      <c r="D541" s="1" t="s">
        <v>1113</v>
      </c>
      <c r="F541" s="1" t="s">
        <v>4594</v>
      </c>
      <c r="I541" s="1" t="s">
        <v>4595</v>
      </c>
      <c r="J541" s="1" t="s">
        <v>4596</v>
      </c>
      <c r="K541" s="1" t="s">
        <v>4597</v>
      </c>
      <c r="L541" s="1" t="s">
        <v>4598</v>
      </c>
      <c r="M541" s="1" t="s">
        <v>4599</v>
      </c>
      <c r="N541" s="1" t="s">
        <v>4600</v>
      </c>
      <c r="O541" s="1" t="s">
        <v>4601</v>
      </c>
    </row>
    <row r="542" s="1" customFormat="1" spans="1:15">
      <c r="A542" s="1" t="s">
        <v>15</v>
      </c>
      <c r="B542" s="1" t="s">
        <v>4602</v>
      </c>
      <c r="C542" s="1" t="s">
        <v>17</v>
      </c>
      <c r="D542" s="1" t="s">
        <v>1113</v>
      </c>
      <c r="F542" s="1" t="s">
        <v>4603</v>
      </c>
      <c r="G542" s="1" t="e">
        <f>-ent</f>
        <v>#NAME?</v>
      </c>
      <c r="I542" s="1" t="s">
        <v>4604</v>
      </c>
      <c r="J542" s="1" t="s">
        <v>4605</v>
      </c>
      <c r="K542" s="1" t="s">
        <v>4606</v>
      </c>
      <c r="L542" s="1" t="s">
        <v>4607</v>
      </c>
      <c r="M542" s="1" t="s">
        <v>4608</v>
      </c>
      <c r="N542" s="1" t="s">
        <v>4609</v>
      </c>
      <c r="O542" s="1" t="s">
        <v>4610</v>
      </c>
    </row>
    <row r="543" s="1" customFormat="1" spans="1:15">
      <c r="A543" s="1" t="s">
        <v>15</v>
      </c>
      <c r="B543" s="1" t="s">
        <v>4611</v>
      </c>
      <c r="C543" s="1" t="s">
        <v>47</v>
      </c>
      <c r="D543" s="1" t="s">
        <v>1113</v>
      </c>
      <c r="F543" s="1" t="s">
        <v>4612</v>
      </c>
      <c r="I543" s="1" t="s">
        <v>4613</v>
      </c>
      <c r="J543" s="1" t="s">
        <v>4614</v>
      </c>
      <c r="K543" s="1" t="s">
        <v>4615</v>
      </c>
      <c r="L543" s="1" t="s">
        <v>4616</v>
      </c>
      <c r="M543" s="1" t="s">
        <v>4617</v>
      </c>
      <c r="N543" s="1" t="s">
        <v>4618</v>
      </c>
      <c r="O543" s="1" t="s">
        <v>4619</v>
      </c>
    </row>
    <row r="544" s="1" customFormat="1" spans="1:15">
      <c r="A544" s="1" t="s">
        <v>15</v>
      </c>
      <c r="B544" s="1" t="s">
        <v>1112</v>
      </c>
      <c r="C544" s="1" t="s">
        <v>84</v>
      </c>
      <c r="D544" s="1" t="s">
        <v>1113</v>
      </c>
      <c r="F544" s="1" t="s">
        <v>437</v>
      </c>
      <c r="G544" s="1" t="e">
        <f>-ive</f>
        <v>#NAME?</v>
      </c>
      <c r="I544" s="1" t="s">
        <v>4620</v>
      </c>
      <c r="J544" s="1" t="s">
        <v>4621</v>
      </c>
      <c r="K544" s="1" t="s">
        <v>4622</v>
      </c>
      <c r="L544" s="1" t="s">
        <v>4623</v>
      </c>
      <c r="M544" s="1" t="s">
        <v>4624</v>
      </c>
      <c r="N544" s="1" t="s">
        <v>4625</v>
      </c>
      <c r="O544" s="1" t="s">
        <v>4626</v>
      </c>
    </row>
    <row r="545" s="1" customFormat="1" spans="1:15">
      <c r="A545" s="1" t="s">
        <v>15</v>
      </c>
      <c r="B545" s="1" t="s">
        <v>3295</v>
      </c>
      <c r="C545" s="1" t="s">
        <v>47</v>
      </c>
      <c r="D545" s="1" t="s">
        <v>1113</v>
      </c>
      <c r="F545" s="1" t="s">
        <v>3219</v>
      </c>
      <c r="I545" s="1" t="s">
        <v>4627</v>
      </c>
      <c r="J545" s="1" t="s">
        <v>3297</v>
      </c>
      <c r="K545" s="1" t="s">
        <v>4628</v>
      </c>
      <c r="L545" s="1" t="s">
        <v>4629</v>
      </c>
      <c r="M545" s="1" t="s">
        <v>4630</v>
      </c>
      <c r="N545" s="1" t="s">
        <v>4631</v>
      </c>
      <c r="O545" s="1" t="s">
        <v>4632</v>
      </c>
    </row>
    <row r="546" s="1" customFormat="1" spans="1:15">
      <c r="A546" s="1" t="s">
        <v>15</v>
      </c>
      <c r="B546" s="1" t="s">
        <v>4633</v>
      </c>
      <c r="C546" s="1" t="s">
        <v>1216</v>
      </c>
      <c r="D546" s="1" t="s">
        <v>1113</v>
      </c>
      <c r="F546" s="1" t="s">
        <v>4634</v>
      </c>
      <c r="I546" s="1" t="s">
        <v>4635</v>
      </c>
      <c r="J546" s="1" t="s">
        <v>4636</v>
      </c>
      <c r="K546" s="1" t="s">
        <v>4637</v>
      </c>
      <c r="L546" s="1" t="s">
        <v>4638</v>
      </c>
      <c r="M546" s="1" t="s">
        <v>4639</v>
      </c>
      <c r="N546" s="1" t="s">
        <v>4640</v>
      </c>
      <c r="O546" s="1" t="s">
        <v>4641</v>
      </c>
    </row>
    <row r="547" s="1" customFormat="1" spans="1:15">
      <c r="A547" s="1" t="s">
        <v>15</v>
      </c>
      <c r="B547" s="1" t="s">
        <v>4642</v>
      </c>
      <c r="C547" s="1" t="s">
        <v>47</v>
      </c>
      <c r="D547" s="1" t="s">
        <v>1113</v>
      </c>
      <c r="F547" s="1" t="s">
        <v>4643</v>
      </c>
      <c r="I547" s="1" t="s">
        <v>4644</v>
      </c>
      <c r="J547" s="1" t="s">
        <v>4645</v>
      </c>
      <c r="K547" s="1" t="s">
        <v>4646</v>
      </c>
      <c r="L547" s="1" t="s">
        <v>4647</v>
      </c>
      <c r="M547" s="1" t="s">
        <v>4648</v>
      </c>
      <c r="N547" s="1" t="s">
        <v>4649</v>
      </c>
      <c r="O547" s="1" t="s">
        <v>4650</v>
      </c>
    </row>
    <row r="548" s="1" customFormat="1" spans="1:15">
      <c r="A548" s="1" t="s">
        <v>15</v>
      </c>
      <c r="B548" s="1" t="s">
        <v>4269</v>
      </c>
      <c r="C548" s="1" t="s">
        <v>17</v>
      </c>
      <c r="D548" s="1" t="s">
        <v>1113</v>
      </c>
      <c r="F548" s="1" t="s">
        <v>4261</v>
      </c>
      <c r="G548" s="1" t="e">
        <f>-ual</f>
        <v>#NAME?</v>
      </c>
      <c r="I548" s="1" t="s">
        <v>4651</v>
      </c>
      <c r="J548" s="1" t="s">
        <v>4652</v>
      </c>
      <c r="K548" s="1" t="s">
        <v>4653</v>
      </c>
      <c r="L548" s="1" t="s">
        <v>4654</v>
      </c>
      <c r="M548" s="1" t="s">
        <v>4655</v>
      </c>
      <c r="N548" s="1" t="s">
        <v>4656</v>
      </c>
      <c r="O548" s="1" t="s">
        <v>4657</v>
      </c>
    </row>
    <row r="549" s="1" customFormat="1" spans="1:15">
      <c r="A549" s="1" t="s">
        <v>15</v>
      </c>
      <c r="B549" s="1" t="s">
        <v>4658</v>
      </c>
      <c r="C549" s="1" t="s">
        <v>84</v>
      </c>
      <c r="D549" s="1" t="s">
        <v>4659</v>
      </c>
      <c r="F549" s="1" t="s">
        <v>4660</v>
      </c>
      <c r="I549" s="1" t="s">
        <v>4661</v>
      </c>
      <c r="J549" s="1" t="s">
        <v>4662</v>
      </c>
      <c r="K549" s="1" t="s">
        <v>4663</v>
      </c>
      <c r="L549" s="1" t="s">
        <v>4664</v>
      </c>
      <c r="M549" s="1" t="s">
        <v>4665</v>
      </c>
      <c r="N549" s="1" t="s">
        <v>4666</v>
      </c>
      <c r="O549" s="1" t="s">
        <v>4667</v>
      </c>
    </row>
    <row r="550" s="1" customFormat="1" spans="1:15">
      <c r="A550" s="1" t="s">
        <v>15</v>
      </c>
      <c r="B550" s="1" t="s">
        <v>4668</v>
      </c>
      <c r="C550" s="1" t="s">
        <v>84</v>
      </c>
      <c r="D550" s="1" t="s">
        <v>4659</v>
      </c>
      <c r="F550" s="1" t="s">
        <v>4669</v>
      </c>
      <c r="I550" s="1" t="s">
        <v>4670</v>
      </c>
      <c r="J550" s="1" t="s">
        <v>4671</v>
      </c>
      <c r="K550" s="1" t="s">
        <v>4672</v>
      </c>
      <c r="L550" s="1" t="s">
        <v>4673</v>
      </c>
      <c r="M550" s="1" t="s">
        <v>4674</v>
      </c>
      <c r="N550" s="1" t="s">
        <v>4675</v>
      </c>
      <c r="O550" s="1" t="s">
        <v>4676</v>
      </c>
    </row>
    <row r="551" s="1" customFormat="1" spans="1:15">
      <c r="A551" s="1" t="s">
        <v>15</v>
      </c>
      <c r="B551" s="1" t="s">
        <v>4677</v>
      </c>
      <c r="C551" s="1" t="s">
        <v>17</v>
      </c>
      <c r="D551" s="1" t="s">
        <v>4659</v>
      </c>
      <c r="F551" s="1" t="s">
        <v>4678</v>
      </c>
      <c r="G551" s="1" t="e">
        <f>-al</f>
        <v>#NAME?</v>
      </c>
      <c r="I551" s="1" t="s">
        <v>4679</v>
      </c>
      <c r="J551" s="1" t="s">
        <v>4680</v>
      </c>
      <c r="K551" s="1" t="s">
        <v>4681</v>
      </c>
      <c r="L551" s="1" t="s">
        <v>4682</v>
      </c>
      <c r="M551" s="1" t="s">
        <v>4683</v>
      </c>
      <c r="N551" s="1" t="s">
        <v>4684</v>
      </c>
      <c r="O551" s="1" t="s">
        <v>4685</v>
      </c>
    </row>
    <row r="552" s="1" customFormat="1" spans="1:15">
      <c r="A552" s="1" t="s">
        <v>15</v>
      </c>
      <c r="B552" s="1" t="s">
        <v>4686</v>
      </c>
      <c r="C552" s="1" t="s">
        <v>84</v>
      </c>
      <c r="D552" s="1" t="s">
        <v>4659</v>
      </c>
      <c r="F552" s="1" t="s">
        <v>4687</v>
      </c>
      <c r="I552" s="1" t="s">
        <v>4688</v>
      </c>
      <c r="J552" s="1" t="s">
        <v>4689</v>
      </c>
      <c r="K552" s="1" t="s">
        <v>4690</v>
      </c>
      <c r="L552" s="1" t="s">
        <v>4691</v>
      </c>
      <c r="M552" s="1" t="s">
        <v>4692</v>
      </c>
      <c r="N552" s="1" t="s">
        <v>4693</v>
      </c>
      <c r="O552" s="1" t="s">
        <v>4694</v>
      </c>
    </row>
    <row r="553" s="1" customFormat="1" spans="1:15">
      <c r="A553" s="1" t="s">
        <v>15</v>
      </c>
      <c r="B553" s="1" t="s">
        <v>4695</v>
      </c>
      <c r="C553" s="1" t="s">
        <v>17</v>
      </c>
      <c r="D553" s="1" t="s">
        <v>4659</v>
      </c>
      <c r="F553" s="1" t="s">
        <v>4669</v>
      </c>
      <c r="G553" s="1" t="e">
        <f>-ic</f>
        <v>#NAME?</v>
      </c>
      <c r="I553" s="1" t="s">
        <v>4696</v>
      </c>
      <c r="J553" s="1" t="s">
        <v>4697</v>
      </c>
      <c r="K553" s="1" t="s">
        <v>4698</v>
      </c>
      <c r="L553" s="1" t="s">
        <v>4699</v>
      </c>
      <c r="M553" s="1" t="s">
        <v>4700</v>
      </c>
      <c r="N553" s="1" t="s">
        <v>4701</v>
      </c>
      <c r="O553" s="1" t="s">
        <v>4702</v>
      </c>
    </row>
    <row r="554" s="1" customFormat="1" spans="1:15">
      <c r="A554" s="1" t="s">
        <v>15</v>
      </c>
      <c r="B554" s="1" t="s">
        <v>4703</v>
      </c>
      <c r="C554" s="1" t="s">
        <v>84</v>
      </c>
      <c r="D554" s="1" t="s">
        <v>4659</v>
      </c>
      <c r="F554" s="1" t="s">
        <v>4704</v>
      </c>
      <c r="I554" s="1" t="s">
        <v>4705</v>
      </c>
      <c r="J554" s="1" t="s">
        <v>4706</v>
      </c>
      <c r="K554" s="1" t="s">
        <v>4707</v>
      </c>
      <c r="L554" s="1" t="s">
        <v>4708</v>
      </c>
      <c r="M554" s="1" t="s">
        <v>4709</v>
      </c>
      <c r="N554" s="1" t="s">
        <v>4710</v>
      </c>
      <c r="O554" s="1" t="s">
        <v>4711</v>
      </c>
    </row>
    <row r="555" s="1" customFormat="1" spans="1:15">
      <c r="A555" s="1" t="s">
        <v>15</v>
      </c>
      <c r="B555" s="1" t="s">
        <v>4712</v>
      </c>
      <c r="C555" s="1" t="s">
        <v>84</v>
      </c>
      <c r="D555" s="1" t="s">
        <v>4659</v>
      </c>
      <c r="F555" s="1" t="s">
        <v>4713</v>
      </c>
      <c r="I555" s="1" t="s">
        <v>4714</v>
      </c>
      <c r="J555" s="1" t="s">
        <v>4715</v>
      </c>
      <c r="K555" s="1" t="s">
        <v>4716</v>
      </c>
      <c r="L555" s="1" t="s">
        <v>4717</v>
      </c>
      <c r="M555" s="1" t="s">
        <v>4718</v>
      </c>
      <c r="N555" s="1" t="s">
        <v>4719</v>
      </c>
      <c r="O555" s="1" t="s">
        <v>4720</v>
      </c>
    </row>
    <row r="556" s="1" customFormat="1" spans="1:15">
      <c r="A556" s="1" t="s">
        <v>15</v>
      </c>
      <c r="B556" s="1" t="s">
        <v>4721</v>
      </c>
      <c r="C556" s="1" t="s">
        <v>84</v>
      </c>
      <c r="D556" s="1" t="s">
        <v>4659</v>
      </c>
      <c r="F556" s="1" t="s">
        <v>4722</v>
      </c>
      <c r="G556" s="1" t="e">
        <f>-ium</f>
        <v>#NAME?</v>
      </c>
      <c r="I556" s="1" t="s">
        <v>4723</v>
      </c>
      <c r="J556" s="1" t="s">
        <v>4724</v>
      </c>
      <c r="K556" s="1" t="s">
        <v>4725</v>
      </c>
      <c r="L556" s="1" t="s">
        <v>4726</v>
      </c>
      <c r="M556" s="1" t="s">
        <v>4727</v>
      </c>
      <c r="N556" s="1" t="s">
        <v>4728</v>
      </c>
      <c r="O556" s="1" t="s">
        <v>4729</v>
      </c>
    </row>
    <row r="557" s="1" customFormat="1" spans="1:15">
      <c r="A557" s="1" t="s">
        <v>15</v>
      </c>
      <c r="B557" s="1" t="s">
        <v>4730</v>
      </c>
      <c r="C557" s="1" t="s">
        <v>84</v>
      </c>
      <c r="D557" s="1" t="s">
        <v>4659</v>
      </c>
      <c r="F557" s="1" t="s">
        <v>4731</v>
      </c>
      <c r="G557" s="1" t="e">
        <f>-is</f>
        <v>#NAME?</v>
      </c>
      <c r="I557" s="1" t="s">
        <v>4732</v>
      </c>
      <c r="J557" s="1" t="s">
        <v>4733</v>
      </c>
      <c r="K557" s="1" t="s">
        <v>4734</v>
      </c>
      <c r="L557" s="1" t="s">
        <v>4735</v>
      </c>
      <c r="M557" s="1" t="s">
        <v>4736</v>
      </c>
      <c r="N557" s="1" t="s">
        <v>4737</v>
      </c>
      <c r="O557" s="1" t="s">
        <v>4738</v>
      </c>
    </row>
    <row r="558" s="1" customFormat="1" spans="1:15">
      <c r="A558" s="1" t="s">
        <v>15</v>
      </c>
      <c r="B558" s="1" t="s">
        <v>4739</v>
      </c>
      <c r="C558" s="1" t="s">
        <v>17</v>
      </c>
      <c r="D558" s="1" t="s">
        <v>4659</v>
      </c>
      <c r="F558" s="1" t="s">
        <v>4740</v>
      </c>
      <c r="G558" s="1" t="e">
        <f>-al</f>
        <v>#NAME?</v>
      </c>
      <c r="I558" s="1" t="s">
        <v>4741</v>
      </c>
      <c r="J558" s="1" t="s">
        <v>4742</v>
      </c>
      <c r="K558" s="1" t="s">
        <v>4743</v>
      </c>
      <c r="L558" s="1" t="s">
        <v>4744</v>
      </c>
      <c r="M558" s="1" t="s">
        <v>4745</v>
      </c>
      <c r="N558" s="1" t="s">
        <v>4746</v>
      </c>
      <c r="O558" s="1" t="s">
        <v>4747</v>
      </c>
    </row>
    <row r="559" s="1" customFormat="1" spans="1:15">
      <c r="A559" s="1" t="s">
        <v>15</v>
      </c>
      <c r="B559" s="1" t="s">
        <v>4748</v>
      </c>
      <c r="C559" s="1" t="s">
        <v>1216</v>
      </c>
      <c r="F559" s="1" t="s">
        <v>1207</v>
      </c>
      <c r="G559" s="1" t="e">
        <f>-estrian</f>
        <v>#NAME?</v>
      </c>
      <c r="I559" s="1" t="s">
        <v>4749</v>
      </c>
      <c r="J559" s="1" t="s">
        <v>4750</v>
      </c>
      <c r="K559" s="1" t="s">
        <v>4751</v>
      </c>
      <c r="L559" s="1" t="s">
        <v>4752</v>
      </c>
      <c r="M559" s="1" t="s">
        <v>4753</v>
      </c>
      <c r="N559" s="1" t="s">
        <v>4754</v>
      </c>
      <c r="O559" s="1" t="s">
        <v>4755</v>
      </c>
    </row>
    <row r="560" s="1" customFormat="1" spans="1:15">
      <c r="A560" s="1" t="s">
        <v>15</v>
      </c>
      <c r="B560" s="1" t="s">
        <v>4756</v>
      </c>
      <c r="C560" s="1" t="s">
        <v>75</v>
      </c>
      <c r="F560" s="1" t="s">
        <v>1207</v>
      </c>
      <c r="G560" s="1" t="e">
        <f>-al</f>
        <v>#NAME?</v>
      </c>
      <c r="I560" s="1" t="s">
        <v>4757</v>
      </c>
      <c r="J560" s="1" t="s">
        <v>4758</v>
      </c>
      <c r="K560" s="1" t="s">
        <v>4759</v>
      </c>
      <c r="L560" s="1" t="s">
        <v>4760</v>
      </c>
      <c r="M560" s="1" t="s">
        <v>4761</v>
      </c>
      <c r="N560" s="1" t="s">
        <v>4762</v>
      </c>
      <c r="O560" s="1" t="s">
        <v>4763</v>
      </c>
    </row>
    <row r="561" s="1" customFormat="1" spans="1:15">
      <c r="A561" s="1" t="s">
        <v>15</v>
      </c>
      <c r="B561" s="1" t="s">
        <v>4764</v>
      </c>
      <c r="C561" s="1" t="s">
        <v>47</v>
      </c>
      <c r="D561" s="1" t="s">
        <v>1061</v>
      </c>
      <c r="F561" s="1" t="s">
        <v>1207</v>
      </c>
      <c r="G561" s="1" t="e">
        <f>-ite</f>
        <v>#NAME?</v>
      </c>
      <c r="I561" s="1" t="s">
        <v>4765</v>
      </c>
      <c r="J561" s="1" t="s">
        <v>4766</v>
      </c>
      <c r="K561" s="1" t="s">
        <v>4767</v>
      </c>
      <c r="L561" s="1" t="s">
        <v>4768</v>
      </c>
      <c r="M561" s="1" t="s">
        <v>4769</v>
      </c>
      <c r="N561" s="1" t="s">
        <v>4770</v>
      </c>
      <c r="O561" s="1" t="s">
        <v>4771</v>
      </c>
    </row>
    <row r="562" s="1" customFormat="1" spans="1:15">
      <c r="A562" s="1" t="s">
        <v>15</v>
      </c>
      <c r="B562" s="1" t="s">
        <v>4772</v>
      </c>
      <c r="C562" s="1" t="s">
        <v>84</v>
      </c>
      <c r="D562" s="1" t="s">
        <v>1457</v>
      </c>
      <c r="F562" s="1" t="s">
        <v>1207</v>
      </c>
      <c r="G562" s="1" t="s">
        <v>259</v>
      </c>
      <c r="H562" s="1" t="e">
        <f>-ment</f>
        <v>#NAME?</v>
      </c>
      <c r="I562" s="1" t="s">
        <v>4773</v>
      </c>
      <c r="J562" s="1" t="s">
        <v>4774</v>
      </c>
      <c r="K562" s="1" t="s">
        <v>4775</v>
      </c>
      <c r="L562" s="1" t="s">
        <v>4776</v>
      </c>
      <c r="M562" s="1" t="s">
        <v>4777</v>
      </c>
      <c r="N562" s="1" t="s">
        <v>4778</v>
      </c>
      <c r="O562" s="1" t="s">
        <v>4779</v>
      </c>
    </row>
    <row r="563" s="1" customFormat="1" spans="1:15">
      <c r="A563" s="1" t="s">
        <v>15</v>
      </c>
      <c r="B563" s="1" t="s">
        <v>4780</v>
      </c>
      <c r="C563" s="1" t="s">
        <v>84</v>
      </c>
      <c r="F563" s="1" t="s">
        <v>4781</v>
      </c>
      <c r="G563" s="1" t="s">
        <v>4782</v>
      </c>
      <c r="I563" s="1" t="s">
        <v>4783</v>
      </c>
      <c r="J563" s="1" t="s">
        <v>4784</v>
      </c>
      <c r="K563" s="1" t="s">
        <v>4785</v>
      </c>
      <c r="L563" s="1" t="s">
        <v>4786</v>
      </c>
      <c r="M563" s="1" t="s">
        <v>4787</v>
      </c>
      <c r="N563" s="1" t="s">
        <v>4788</v>
      </c>
      <c r="O563" s="1" t="s">
        <v>4789</v>
      </c>
    </row>
    <row r="564" s="1" customFormat="1" spans="1:15">
      <c r="A564" s="1" t="s">
        <v>15</v>
      </c>
      <c r="B564" s="1" t="s">
        <v>4790</v>
      </c>
      <c r="C564" s="1" t="s">
        <v>84</v>
      </c>
      <c r="F564" s="1" t="s">
        <v>2076</v>
      </c>
      <c r="G564" s="1" t="e">
        <f>-ium</f>
        <v>#NAME?</v>
      </c>
      <c r="I564" s="1" t="s">
        <v>4791</v>
      </c>
      <c r="J564" s="1" t="s">
        <v>4792</v>
      </c>
      <c r="K564" s="1" t="s">
        <v>4793</v>
      </c>
      <c r="L564" s="1" t="s">
        <v>4794</v>
      </c>
      <c r="M564" s="1" t="s">
        <v>4795</v>
      </c>
      <c r="N564" s="1" t="s">
        <v>4796</v>
      </c>
      <c r="O564" s="1" t="s">
        <v>4797</v>
      </c>
    </row>
    <row r="565" s="1" customFormat="1" spans="1:15">
      <c r="A565" s="1" t="s">
        <v>15</v>
      </c>
      <c r="B565" s="1" t="s">
        <v>4798</v>
      </c>
      <c r="C565" s="1" t="s">
        <v>84</v>
      </c>
      <c r="D565" s="1" t="s">
        <v>4799</v>
      </c>
      <c r="F565" s="1" t="s">
        <v>2076</v>
      </c>
      <c r="I565" s="1" t="s">
        <v>4800</v>
      </c>
      <c r="J565" s="1" t="s">
        <v>4801</v>
      </c>
      <c r="K565" s="1" t="s">
        <v>4802</v>
      </c>
      <c r="L565" s="1" t="s">
        <v>4803</v>
      </c>
      <c r="M565" s="1" t="s">
        <v>4804</v>
      </c>
      <c r="N565" s="1" t="s">
        <v>4805</v>
      </c>
      <c r="O565" s="1" t="s">
        <v>4806</v>
      </c>
    </row>
    <row r="566" s="1" customFormat="1" spans="1:15">
      <c r="A566" s="1" t="s">
        <v>15</v>
      </c>
      <c r="B566" s="1" t="s">
        <v>4807</v>
      </c>
      <c r="C566" s="1" t="s">
        <v>84</v>
      </c>
      <c r="D566" s="1" t="s">
        <v>4808</v>
      </c>
      <c r="F566" s="1" t="s">
        <v>4809</v>
      </c>
      <c r="I566" s="1" t="s">
        <v>4810</v>
      </c>
      <c r="J566" s="1" t="s">
        <v>4811</v>
      </c>
      <c r="K566" s="1" t="s">
        <v>4812</v>
      </c>
      <c r="L566" s="1" t="s">
        <v>4813</v>
      </c>
      <c r="M566" s="1" t="s">
        <v>4814</v>
      </c>
      <c r="N566" s="1" t="s">
        <v>4815</v>
      </c>
      <c r="O566" s="1" t="s">
        <v>4816</v>
      </c>
    </row>
    <row r="567" s="1" customFormat="1" spans="1:15">
      <c r="A567" s="1" t="s">
        <v>15</v>
      </c>
      <c r="B567" s="1" t="s">
        <v>4817</v>
      </c>
      <c r="C567" s="1" t="s">
        <v>84</v>
      </c>
      <c r="D567" s="1" t="s">
        <v>642</v>
      </c>
      <c r="F567" s="1" t="s">
        <v>1207</v>
      </c>
      <c r="I567" s="1" t="s">
        <v>4818</v>
      </c>
      <c r="J567" s="1" t="s">
        <v>4819</v>
      </c>
      <c r="K567" s="1" t="s">
        <v>4820</v>
      </c>
      <c r="L567" s="1" t="s">
        <v>4821</v>
      </c>
      <c r="M567" s="1" t="s">
        <v>4822</v>
      </c>
      <c r="N567" s="1" t="s">
        <v>4823</v>
      </c>
      <c r="O567" s="1" t="s">
        <v>4824</v>
      </c>
    </row>
    <row r="568" s="1" customFormat="1" spans="1:15">
      <c r="A568" s="1" t="s">
        <v>15</v>
      </c>
      <c r="B568" s="1" t="s">
        <v>4825</v>
      </c>
      <c r="C568" s="1" t="s">
        <v>84</v>
      </c>
      <c r="F568" s="1" t="s">
        <v>2076</v>
      </c>
      <c r="G568" s="1" t="s">
        <v>4826</v>
      </c>
      <c r="H568" s="1" t="e">
        <f>-ist</f>
        <v>#NAME?</v>
      </c>
      <c r="I568" s="1" t="s">
        <v>4827</v>
      </c>
      <c r="J568" s="1" t="s">
        <v>4828</v>
      </c>
      <c r="K568" s="1" t="s">
        <v>4829</v>
      </c>
      <c r="L568" s="1" t="s">
        <v>4830</v>
      </c>
      <c r="M568" s="1" t="s">
        <v>4831</v>
      </c>
      <c r="N568" s="1" t="s">
        <v>4832</v>
      </c>
      <c r="O568" s="1" t="s">
        <v>4833</v>
      </c>
    </row>
    <row r="569" s="1" customFormat="1" spans="1:15">
      <c r="A569" s="1" t="s">
        <v>15</v>
      </c>
      <c r="B569" s="1" t="s">
        <v>4834</v>
      </c>
      <c r="C569" s="1" t="s">
        <v>47</v>
      </c>
      <c r="D569" s="1" t="s">
        <v>1122</v>
      </c>
      <c r="F569" s="1" t="s">
        <v>4835</v>
      </c>
      <c r="I569" s="1" t="s">
        <v>4836</v>
      </c>
      <c r="J569" s="1" t="s">
        <v>4837</v>
      </c>
      <c r="K569" s="1" t="s">
        <v>4838</v>
      </c>
      <c r="L569" s="1" t="s">
        <v>4839</v>
      </c>
      <c r="M569" s="1" t="s">
        <v>4840</v>
      </c>
      <c r="N569" s="1" t="s">
        <v>4841</v>
      </c>
      <c r="O569" s="1" t="s">
        <v>4842</v>
      </c>
    </row>
    <row r="570" s="1" customFormat="1" spans="1:15">
      <c r="A570" s="1" t="s">
        <v>15</v>
      </c>
      <c r="B570" s="1" t="s">
        <v>4843</v>
      </c>
      <c r="C570" s="1" t="s">
        <v>47</v>
      </c>
      <c r="D570" s="1" t="s">
        <v>1061</v>
      </c>
      <c r="F570" s="1" t="s">
        <v>4835</v>
      </c>
      <c r="I570" s="1" t="s">
        <v>4844</v>
      </c>
      <c r="J570" s="1" t="s">
        <v>4845</v>
      </c>
      <c r="K570" s="1" t="s">
        <v>4846</v>
      </c>
      <c r="L570" s="1" t="s">
        <v>4847</v>
      </c>
      <c r="M570" s="1" t="s">
        <v>4848</v>
      </c>
      <c r="N570" s="1" t="s">
        <v>4849</v>
      </c>
      <c r="O570" s="1" t="s">
        <v>4850</v>
      </c>
    </row>
    <row r="571" s="1" customFormat="1" spans="1:15">
      <c r="A571" s="1" t="s">
        <v>15</v>
      </c>
      <c r="B571" s="1" t="s">
        <v>4851</v>
      </c>
      <c r="C571" s="1" t="s">
        <v>47</v>
      </c>
      <c r="D571" s="1" t="s">
        <v>1507</v>
      </c>
      <c r="F571" s="1" t="s">
        <v>4835</v>
      </c>
      <c r="I571" s="1" t="s">
        <v>4852</v>
      </c>
      <c r="J571" s="1" t="s">
        <v>4853</v>
      </c>
      <c r="K571" s="1" t="s">
        <v>4854</v>
      </c>
      <c r="L571" s="1" t="s">
        <v>4855</v>
      </c>
      <c r="M571" s="1" t="s">
        <v>4856</v>
      </c>
      <c r="N571" s="1" t="s">
        <v>4857</v>
      </c>
      <c r="O571" s="1" t="s">
        <v>4858</v>
      </c>
    </row>
    <row r="572" s="1" customFormat="1" spans="1:15">
      <c r="A572" s="1" t="s">
        <v>15</v>
      </c>
      <c r="B572" s="1" t="s">
        <v>4859</v>
      </c>
      <c r="C572" s="1" t="s">
        <v>47</v>
      </c>
      <c r="D572" s="1" t="s">
        <v>788</v>
      </c>
      <c r="F572" s="1" t="s">
        <v>4835</v>
      </c>
      <c r="I572" s="1" t="s">
        <v>4860</v>
      </c>
      <c r="J572" s="1" t="s">
        <v>4861</v>
      </c>
      <c r="K572" s="1" t="s">
        <v>4862</v>
      </c>
      <c r="L572" s="1" t="s">
        <v>4863</v>
      </c>
      <c r="M572" s="1" t="s">
        <v>4864</v>
      </c>
      <c r="N572" s="1" t="s">
        <v>4865</v>
      </c>
      <c r="O572" s="1" t="s">
        <v>4866</v>
      </c>
    </row>
    <row r="573" s="1" customFormat="1" spans="1:15">
      <c r="A573" s="1" t="s">
        <v>15</v>
      </c>
      <c r="B573" s="1" t="s">
        <v>4867</v>
      </c>
      <c r="C573" s="1" t="s">
        <v>47</v>
      </c>
      <c r="D573" s="1" t="s">
        <v>48</v>
      </c>
      <c r="F573" s="1" t="s">
        <v>4835</v>
      </c>
      <c r="I573" s="1" t="s">
        <v>4868</v>
      </c>
      <c r="J573" s="1" t="s">
        <v>4869</v>
      </c>
      <c r="K573" s="1" t="s">
        <v>4870</v>
      </c>
      <c r="L573" s="1" t="s">
        <v>4871</v>
      </c>
      <c r="M573" s="1" t="s">
        <v>4872</v>
      </c>
      <c r="N573" s="1" t="s">
        <v>4873</v>
      </c>
      <c r="O573" s="1" t="s">
        <v>4874</v>
      </c>
    </row>
    <row r="574" s="1" customFormat="1" spans="1:15">
      <c r="A574" s="1" t="s">
        <v>15</v>
      </c>
      <c r="B574" s="1" t="s">
        <v>4875</v>
      </c>
      <c r="C574" s="1" t="s">
        <v>84</v>
      </c>
      <c r="F574" s="1" t="s">
        <v>4876</v>
      </c>
      <c r="G574" s="1" t="e">
        <f>-e</f>
        <v>#NAME?</v>
      </c>
      <c r="I574" s="1" t="s">
        <v>4877</v>
      </c>
      <c r="J574" s="1" t="s">
        <v>4878</v>
      </c>
      <c r="K574" s="1" t="s">
        <v>4879</v>
      </c>
      <c r="L574" s="1" t="s">
        <v>4880</v>
      </c>
      <c r="M574" s="1" t="s">
        <v>4881</v>
      </c>
      <c r="N574" s="1" t="s">
        <v>4882</v>
      </c>
      <c r="O574" s="1" t="s">
        <v>4883</v>
      </c>
    </row>
    <row r="575" s="1" customFormat="1" spans="1:15">
      <c r="A575" s="1" t="s">
        <v>15</v>
      </c>
      <c r="B575" s="1" t="s">
        <v>4884</v>
      </c>
      <c r="C575" s="1" t="s">
        <v>84</v>
      </c>
      <c r="D575" s="1" t="s">
        <v>1457</v>
      </c>
      <c r="F575" s="1" t="s">
        <v>4876</v>
      </c>
      <c r="G575" s="1" t="e">
        <f>-e</f>
        <v>#NAME?</v>
      </c>
      <c r="I575" s="1" t="s">
        <v>4885</v>
      </c>
      <c r="J575" s="1" t="s">
        <v>4886</v>
      </c>
      <c r="K575" s="1" t="s">
        <v>4887</v>
      </c>
      <c r="L575" s="1" t="s">
        <v>4888</v>
      </c>
      <c r="M575" s="1" t="s">
        <v>4889</v>
      </c>
      <c r="N575" s="1" t="s">
        <v>4890</v>
      </c>
      <c r="O575" s="1" t="s">
        <v>4891</v>
      </c>
    </row>
    <row r="576" s="1" customFormat="1" spans="1:15">
      <c r="A576" s="1" t="s">
        <v>15</v>
      </c>
      <c r="B576" s="1" t="s">
        <v>4892</v>
      </c>
      <c r="C576" s="1" t="s">
        <v>17</v>
      </c>
      <c r="D576" s="1" t="s">
        <v>1507</v>
      </c>
      <c r="F576" s="1" t="s">
        <v>4876</v>
      </c>
      <c r="G576" s="1" t="e">
        <f>-ory</f>
        <v>#NAME?</v>
      </c>
      <c r="I576" s="1" t="s">
        <v>4893</v>
      </c>
      <c r="J576" s="1" t="s">
        <v>4894</v>
      </c>
      <c r="K576" s="1" t="s">
        <v>4895</v>
      </c>
      <c r="L576" s="1" t="s">
        <v>4896</v>
      </c>
      <c r="M576" s="1" t="s">
        <v>4897</v>
      </c>
      <c r="N576" s="1" t="s">
        <v>4898</v>
      </c>
      <c r="O576" s="1" t="s">
        <v>4899</v>
      </c>
    </row>
    <row r="577" s="1" customFormat="1" spans="1:15">
      <c r="A577" s="1" t="s">
        <v>15</v>
      </c>
      <c r="B577" s="1" t="s">
        <v>4900</v>
      </c>
      <c r="C577" s="1" t="s">
        <v>17</v>
      </c>
      <c r="D577" s="1" t="s">
        <v>788</v>
      </c>
      <c r="F577" s="1" t="s">
        <v>4876</v>
      </c>
      <c r="G577" s="1" t="e">
        <f>-ive</f>
        <v>#NAME?</v>
      </c>
      <c r="I577" s="1" t="s">
        <v>4901</v>
      </c>
      <c r="J577" s="1" t="s">
        <v>4902</v>
      </c>
      <c r="K577" s="1" t="s">
        <v>4903</v>
      </c>
      <c r="L577" s="1" t="s">
        <v>4904</v>
      </c>
      <c r="M577" s="1" t="s">
        <v>4905</v>
      </c>
      <c r="N577" s="1" t="s">
        <v>4906</v>
      </c>
      <c r="O577" s="1" t="s">
        <v>4907</v>
      </c>
    </row>
    <row r="578" s="1" customFormat="1" spans="1:15">
      <c r="A578" s="1" t="s">
        <v>15</v>
      </c>
      <c r="B578" s="1" t="s">
        <v>4908</v>
      </c>
      <c r="C578" s="1" t="s">
        <v>47</v>
      </c>
      <c r="F578" s="1" t="s">
        <v>4876</v>
      </c>
      <c r="G578" s="1" t="e">
        <f>-ate</f>
        <v>#NAME?</v>
      </c>
      <c r="I578" s="1" t="s">
        <v>4909</v>
      </c>
      <c r="J578" s="1" t="s">
        <v>4910</v>
      </c>
      <c r="K578" s="1" t="s">
        <v>4911</v>
      </c>
      <c r="L578" s="1" t="s">
        <v>4912</v>
      </c>
      <c r="M578" s="1" t="s">
        <v>4913</v>
      </c>
      <c r="N578" s="1" t="s">
        <v>4914</v>
      </c>
      <c r="O578" s="1" t="s">
        <v>4915</v>
      </c>
    </row>
    <row r="579" s="1" customFormat="1" spans="1:15">
      <c r="A579" s="1" t="s">
        <v>15</v>
      </c>
      <c r="B579" s="1" t="s">
        <v>4916</v>
      </c>
      <c r="C579" s="1" t="s">
        <v>84</v>
      </c>
      <c r="F579" s="1" t="s">
        <v>4917</v>
      </c>
      <c r="G579" s="1" t="e">
        <f>-alty</f>
        <v>#NAME?</v>
      </c>
      <c r="I579" s="1" t="s">
        <v>4918</v>
      </c>
      <c r="J579" s="1" t="s">
        <v>4919</v>
      </c>
      <c r="K579" s="1" t="s">
        <v>4920</v>
      </c>
      <c r="L579" s="1" t="s">
        <v>4921</v>
      </c>
      <c r="M579" s="1" t="s">
        <v>4922</v>
      </c>
      <c r="N579" s="1" t="s">
        <v>4923</v>
      </c>
      <c r="O579" s="1" t="s">
        <v>4924</v>
      </c>
    </row>
    <row r="580" s="1" customFormat="1" spans="1:15">
      <c r="A580" s="1" t="s">
        <v>15</v>
      </c>
      <c r="B580" s="1" t="s">
        <v>4925</v>
      </c>
      <c r="C580" s="1" t="s">
        <v>47</v>
      </c>
      <c r="F580" s="1" t="s">
        <v>4926</v>
      </c>
      <c r="G580" s="1" t="e">
        <f>-ish</f>
        <v>#NAME?</v>
      </c>
      <c r="I580" s="1" t="s">
        <v>4927</v>
      </c>
      <c r="J580" s="1" t="s">
        <v>4928</v>
      </c>
      <c r="K580" s="1" t="s">
        <v>4929</v>
      </c>
      <c r="L580" s="1" t="s">
        <v>4930</v>
      </c>
      <c r="M580" s="1" t="s">
        <v>4931</v>
      </c>
      <c r="N580" s="1" t="s">
        <v>4932</v>
      </c>
      <c r="O580" s="1" t="s">
        <v>4933</v>
      </c>
    </row>
    <row r="581" s="1" customFormat="1" spans="1:15">
      <c r="A581" s="1" t="s">
        <v>15</v>
      </c>
      <c r="B581" s="1" t="s">
        <v>4934</v>
      </c>
      <c r="C581" s="1" t="s">
        <v>84</v>
      </c>
      <c r="F581" s="1" t="s">
        <v>4926</v>
      </c>
      <c r="G581" s="1" t="e">
        <f>-ish</f>
        <v>#NAME?</v>
      </c>
      <c r="H581" s="1" t="e">
        <f>-ment</f>
        <v>#NAME?</v>
      </c>
      <c r="I581" s="1" t="s">
        <v>4935</v>
      </c>
      <c r="J581" s="1" t="s">
        <v>4936</v>
      </c>
      <c r="K581" s="1" t="s">
        <v>4937</v>
      </c>
      <c r="L581" s="1" t="s">
        <v>4938</v>
      </c>
      <c r="M581" s="1" t="s">
        <v>4939</v>
      </c>
      <c r="N581" s="1" t="s">
        <v>4940</v>
      </c>
      <c r="O581" s="1" t="s">
        <v>4941</v>
      </c>
    </row>
    <row r="582" s="1" customFormat="1" spans="1:15">
      <c r="A582" s="1" t="s">
        <v>15</v>
      </c>
      <c r="B582" s="1" t="s">
        <v>4942</v>
      </c>
      <c r="C582" s="1" t="s">
        <v>84</v>
      </c>
      <c r="D582" s="1" t="s">
        <v>1457</v>
      </c>
      <c r="F582" s="1" t="s">
        <v>4926</v>
      </c>
      <c r="G582" s="1" t="e">
        <f>-ity</f>
        <v>#NAME?</v>
      </c>
      <c r="I582" s="1" t="s">
        <v>4943</v>
      </c>
      <c r="J582" s="1" t="s">
        <v>4944</v>
      </c>
      <c r="K582" s="1" t="s">
        <v>4945</v>
      </c>
      <c r="L582" s="1" t="s">
        <v>4946</v>
      </c>
      <c r="M582" s="1" t="s">
        <v>4947</v>
      </c>
      <c r="N582" s="1" t="s">
        <v>4948</v>
      </c>
      <c r="O582" s="1" t="s">
        <v>4949</v>
      </c>
    </row>
    <row r="583" s="1" customFormat="1" spans="1:15">
      <c r="A583" s="1" t="s">
        <v>15</v>
      </c>
      <c r="B583" s="1" t="s">
        <v>4950</v>
      </c>
      <c r="C583" s="1" t="s">
        <v>47</v>
      </c>
      <c r="F583" s="1" t="s">
        <v>4917</v>
      </c>
      <c r="G583" s="1" t="e">
        <f>-al</f>
        <v>#NAME?</v>
      </c>
      <c r="H583" s="1" t="e">
        <f>-ize</f>
        <v>#NAME?</v>
      </c>
      <c r="I583" s="1" t="s">
        <v>4951</v>
      </c>
      <c r="J583" s="1" t="s">
        <v>4952</v>
      </c>
      <c r="K583" s="1" t="s">
        <v>4953</v>
      </c>
      <c r="L583" s="1" t="s">
        <v>4954</v>
      </c>
      <c r="M583" s="1" t="s">
        <v>4955</v>
      </c>
      <c r="N583" s="1" t="s">
        <v>4956</v>
      </c>
      <c r="O583" s="1" t="s">
        <v>4957</v>
      </c>
    </row>
    <row r="584" s="1" customFormat="1" spans="1:15">
      <c r="A584" s="1" t="s">
        <v>15</v>
      </c>
      <c r="B584" s="1" t="s">
        <v>4958</v>
      </c>
      <c r="C584" s="1" t="s">
        <v>47</v>
      </c>
      <c r="D584" s="1" t="s">
        <v>788</v>
      </c>
      <c r="F584" s="1" t="s">
        <v>4959</v>
      </c>
      <c r="I584" s="1" t="s">
        <v>4960</v>
      </c>
      <c r="J584" s="1" t="s">
        <v>4961</v>
      </c>
      <c r="K584" s="1" t="s">
        <v>4962</v>
      </c>
      <c r="L584" s="1" t="s">
        <v>4963</v>
      </c>
      <c r="M584" s="1" t="s">
        <v>4964</v>
      </c>
      <c r="N584" s="1" t="s">
        <v>4965</v>
      </c>
      <c r="O584" s="1" t="s">
        <v>4966</v>
      </c>
    </row>
    <row r="585" s="1" customFormat="1" spans="1:15">
      <c r="A585" s="1" t="s">
        <v>15</v>
      </c>
      <c r="B585" s="1" t="s">
        <v>4967</v>
      </c>
      <c r="C585" s="1" t="s">
        <v>17</v>
      </c>
      <c r="F585" s="1" t="s">
        <v>4917</v>
      </c>
      <c r="G585" s="1" t="e">
        <f>-al</f>
        <v>#NAME?</v>
      </c>
      <c r="I585" s="1" t="s">
        <v>4968</v>
      </c>
      <c r="J585" s="1" t="s">
        <v>4969</v>
      </c>
      <c r="K585" s="1" t="s">
        <v>4970</v>
      </c>
      <c r="L585" s="1" t="s">
        <v>4971</v>
      </c>
      <c r="M585" s="1" t="s">
        <v>4972</v>
      </c>
      <c r="N585" s="1" t="s">
        <v>4973</v>
      </c>
      <c r="O585" s="1" t="s">
        <v>4974</v>
      </c>
    </row>
    <row r="586" s="1" customFormat="1" spans="1:15">
      <c r="A586" s="1" t="s">
        <v>15</v>
      </c>
      <c r="B586" s="1" t="s">
        <v>4975</v>
      </c>
      <c r="C586" s="1" t="s">
        <v>17</v>
      </c>
      <c r="F586" s="1" t="s">
        <v>4926</v>
      </c>
      <c r="G586" s="1" t="e">
        <f>-it</f>
        <v>#NAME?</v>
      </c>
      <c r="H586" s="1" t="e">
        <f>-ive</f>
        <v>#NAME?</v>
      </c>
      <c r="I586" s="1" t="s">
        <v>4976</v>
      </c>
      <c r="J586" s="1" t="s">
        <v>4977</v>
      </c>
      <c r="K586" s="1" t="s">
        <v>4978</v>
      </c>
      <c r="L586" s="1" t="s">
        <v>4979</v>
      </c>
      <c r="M586" s="1" t="s">
        <v>4980</v>
      </c>
      <c r="N586" s="1" t="s">
        <v>4981</v>
      </c>
      <c r="O586" s="1" t="s">
        <v>4982</v>
      </c>
    </row>
    <row r="587" s="1" customFormat="1" spans="1:15">
      <c r="A587" s="1" t="s">
        <v>15</v>
      </c>
      <c r="B587" s="1" t="s">
        <v>4983</v>
      </c>
      <c r="C587" s="1" t="s">
        <v>84</v>
      </c>
      <c r="F587" s="1" t="s">
        <v>4917</v>
      </c>
      <c r="G587" s="1" t="e">
        <f>-it</f>
        <v>#NAME?</v>
      </c>
      <c r="H587" s="1" t="e">
        <f>-iary</f>
        <v>#NAME?</v>
      </c>
      <c r="I587" s="1" t="s">
        <v>4984</v>
      </c>
      <c r="J587" s="1" t="s">
        <v>4985</v>
      </c>
      <c r="K587" s="1" t="s">
        <v>4986</v>
      </c>
      <c r="L587" s="1" t="s">
        <v>4987</v>
      </c>
      <c r="M587" s="1" t="s">
        <v>4988</v>
      </c>
      <c r="N587" s="1" t="s">
        <v>4989</v>
      </c>
      <c r="O587" s="1" t="s">
        <v>4990</v>
      </c>
    </row>
    <row r="588" s="1" customFormat="1" spans="1:15">
      <c r="A588" s="1" t="s">
        <v>15</v>
      </c>
      <c r="B588" s="1" t="s">
        <v>4991</v>
      </c>
      <c r="C588" s="1" t="s">
        <v>84</v>
      </c>
      <c r="F588" s="1" t="s">
        <v>4917</v>
      </c>
      <c r="G588" s="1" t="e">
        <f>-ance</f>
        <v>#NAME?</v>
      </c>
      <c r="I588" s="1" t="s">
        <v>4992</v>
      </c>
      <c r="J588" s="1" t="s">
        <v>4993</v>
      </c>
      <c r="K588" s="1" t="s">
        <v>4994</v>
      </c>
      <c r="L588" s="1" t="s">
        <v>4995</v>
      </c>
      <c r="M588" s="1" t="s">
        <v>4996</v>
      </c>
      <c r="N588" s="1" t="s">
        <v>4997</v>
      </c>
      <c r="O588" s="1" t="s">
        <v>4998</v>
      </c>
    </row>
    <row r="589" s="1" customFormat="1" spans="1:15">
      <c r="A589" s="1" t="s">
        <v>15</v>
      </c>
      <c r="B589" s="1" t="s">
        <v>4999</v>
      </c>
      <c r="C589" s="1" t="s">
        <v>75</v>
      </c>
      <c r="F589" s="1" t="s">
        <v>4999</v>
      </c>
      <c r="I589" s="1" t="s">
        <v>5000</v>
      </c>
      <c r="J589" s="1" t="s">
        <v>5001</v>
      </c>
      <c r="K589" s="1" t="s">
        <v>5002</v>
      </c>
      <c r="L589" s="1" t="s">
        <v>5003</v>
      </c>
      <c r="M589" s="1" t="s">
        <v>5004</v>
      </c>
      <c r="N589" s="1" t="s">
        <v>5005</v>
      </c>
      <c r="O589" s="1" t="s">
        <v>5006</v>
      </c>
    </row>
    <row r="590" s="1" customFormat="1" spans="1:15">
      <c r="A590" s="1" t="s">
        <v>15</v>
      </c>
      <c r="B590" s="1" t="s">
        <v>5007</v>
      </c>
      <c r="C590" s="1" t="s">
        <v>84</v>
      </c>
      <c r="F590" s="1" t="s">
        <v>4999</v>
      </c>
      <c r="G590" s="1" t="e">
        <f>-y</f>
        <v>#NAME?</v>
      </c>
      <c r="I590" s="1" t="s">
        <v>5008</v>
      </c>
      <c r="J590" s="1" t="s">
        <v>5009</v>
      </c>
      <c r="K590" s="1" t="s">
        <v>5010</v>
      </c>
      <c r="L590" s="1" t="s">
        <v>5011</v>
      </c>
      <c r="M590" s="1" t="s">
        <v>5012</v>
      </c>
      <c r="N590" s="1" t="s">
        <v>5013</v>
      </c>
      <c r="O590" s="1" t="s">
        <v>5014</v>
      </c>
    </row>
    <row r="591" s="1" customFormat="1" spans="1:15">
      <c r="A591" s="1" t="s">
        <v>15</v>
      </c>
      <c r="B591" s="1" t="s">
        <v>5015</v>
      </c>
      <c r="C591" s="1" t="s">
        <v>17</v>
      </c>
      <c r="F591" s="1" t="s">
        <v>4999</v>
      </c>
      <c r="G591" s="1" t="e">
        <f>-ial</f>
        <v>#NAME?</v>
      </c>
      <c r="I591" s="1" t="s">
        <v>5016</v>
      </c>
      <c r="J591" s="1" t="s">
        <v>5017</v>
      </c>
      <c r="K591" s="1" t="s">
        <v>5018</v>
      </c>
      <c r="L591" s="1" t="s">
        <v>5019</v>
      </c>
      <c r="M591" s="1" t="s">
        <v>5020</v>
      </c>
      <c r="N591" s="1" t="s">
        <v>5021</v>
      </c>
      <c r="O591" s="1" t="s">
        <v>5022</v>
      </c>
    </row>
    <row r="592" s="1" customFormat="1" spans="1:15">
      <c r="A592" s="1" t="s">
        <v>15</v>
      </c>
      <c r="B592" s="1" t="s">
        <v>5023</v>
      </c>
      <c r="C592" s="1" t="s">
        <v>84</v>
      </c>
      <c r="D592" s="1" t="s">
        <v>3022</v>
      </c>
      <c r="F592" s="1" t="s">
        <v>4999</v>
      </c>
      <c r="G592" s="1" t="e">
        <f>-ment</f>
        <v>#NAME?</v>
      </c>
      <c r="I592" s="1" t="s">
        <v>5024</v>
      </c>
      <c r="J592" s="1" t="s">
        <v>5025</v>
      </c>
      <c r="K592" s="1" t="s">
        <v>5026</v>
      </c>
      <c r="L592" s="1" t="s">
        <v>5027</v>
      </c>
      <c r="M592" s="1" t="s">
        <v>5028</v>
      </c>
      <c r="N592" s="1" t="s">
        <v>5029</v>
      </c>
      <c r="O592" s="1" t="s">
        <v>5030</v>
      </c>
    </row>
    <row r="593" s="1" customFormat="1" spans="1:15">
      <c r="A593" s="1" t="s">
        <v>15</v>
      </c>
      <c r="B593" s="1" t="s">
        <v>5031</v>
      </c>
      <c r="C593" s="1" t="s">
        <v>47</v>
      </c>
      <c r="D593" s="1" t="s">
        <v>135</v>
      </c>
      <c r="F593" s="1" t="s">
        <v>4999</v>
      </c>
      <c r="I593" s="1" t="s">
        <v>5032</v>
      </c>
      <c r="J593" s="1" t="s">
        <v>5033</v>
      </c>
      <c r="K593" s="1" t="s">
        <v>5034</v>
      </c>
      <c r="L593" s="1" t="s">
        <v>5035</v>
      </c>
      <c r="M593" s="1" t="s">
        <v>5036</v>
      </c>
      <c r="N593" s="1" t="s">
        <v>5037</v>
      </c>
      <c r="O593" s="1" t="s">
        <v>5038</v>
      </c>
    </row>
    <row r="594" s="1" customFormat="1" spans="1:15">
      <c r="A594" s="1" t="s">
        <v>15</v>
      </c>
      <c r="B594" s="1" t="s">
        <v>5039</v>
      </c>
      <c r="C594" s="1" t="s">
        <v>84</v>
      </c>
      <c r="D594" s="1" t="s">
        <v>135</v>
      </c>
      <c r="F594" s="1" t="s">
        <v>4999</v>
      </c>
      <c r="G594" s="1" t="e">
        <f>-ment</f>
        <v>#NAME?</v>
      </c>
      <c r="I594" s="1" t="s">
        <v>5040</v>
      </c>
      <c r="J594" s="1" t="s">
        <v>5041</v>
      </c>
      <c r="K594" s="1" t="s">
        <v>5042</v>
      </c>
      <c r="L594" s="1" t="s">
        <v>5043</v>
      </c>
      <c r="M594" s="1" t="s">
        <v>5044</v>
      </c>
      <c r="N594" s="1" t="s">
        <v>5045</v>
      </c>
      <c r="O594" s="1" t="s">
        <v>5046</v>
      </c>
    </row>
    <row r="595" s="1" customFormat="1" spans="1:15">
      <c r="A595" s="1" t="s">
        <v>15</v>
      </c>
      <c r="B595" s="1" t="s">
        <v>5047</v>
      </c>
      <c r="C595" s="1" t="s">
        <v>17</v>
      </c>
      <c r="F595" s="1" t="s">
        <v>4999</v>
      </c>
      <c r="G595" s="1" t="e">
        <f>-ic</f>
        <v>#NAME?</v>
      </c>
      <c r="H595" s="1" t="e">
        <f>-ular</f>
        <v>#NAME?</v>
      </c>
      <c r="I595" s="1" t="s">
        <v>5048</v>
      </c>
      <c r="J595" s="1" t="s">
        <v>5049</v>
      </c>
      <c r="K595" s="1" t="s">
        <v>5050</v>
      </c>
      <c r="L595" s="1" t="s">
        <v>5051</v>
      </c>
      <c r="M595" s="1" t="s">
        <v>5052</v>
      </c>
      <c r="N595" s="1" t="s">
        <v>5053</v>
      </c>
      <c r="O595" s="1" t="s">
        <v>5054</v>
      </c>
    </row>
    <row r="596" s="1" customFormat="1" spans="1:15">
      <c r="A596" s="1" t="s">
        <v>15</v>
      </c>
      <c r="B596" s="1" t="s">
        <v>5055</v>
      </c>
      <c r="C596" s="1" t="s">
        <v>47</v>
      </c>
      <c r="F596" s="1" t="s">
        <v>5056</v>
      </c>
      <c r="G596" s="1" t="e">
        <f>-cip</f>
        <v>#NAME?</v>
      </c>
      <c r="H596" s="1" t="e">
        <f>-ate</f>
        <v>#NAME?</v>
      </c>
      <c r="I596" s="1" t="s">
        <v>5057</v>
      </c>
      <c r="J596" s="1" t="s">
        <v>5058</v>
      </c>
      <c r="K596" s="1" t="s">
        <v>5059</v>
      </c>
      <c r="L596" s="1" t="s">
        <v>5060</v>
      </c>
      <c r="M596" s="1" t="s">
        <v>5061</v>
      </c>
      <c r="N596" s="1" t="s">
        <v>5062</v>
      </c>
      <c r="O596" s="1" t="s">
        <v>5063</v>
      </c>
    </row>
    <row r="597" s="1" customFormat="1" spans="1:15">
      <c r="A597" s="1" t="s">
        <v>15</v>
      </c>
      <c r="B597" s="1" t="s">
        <v>5064</v>
      </c>
      <c r="C597" s="1" t="s">
        <v>84</v>
      </c>
      <c r="F597" s="1" t="s">
        <v>4999</v>
      </c>
      <c r="G597" s="1" t="e">
        <f>-icle</f>
        <v>#NAME?</v>
      </c>
      <c r="I597" s="1" t="s">
        <v>5065</v>
      </c>
      <c r="J597" s="1" t="s">
        <v>5066</v>
      </c>
      <c r="K597" s="1" t="s">
        <v>5067</v>
      </c>
      <c r="L597" s="1" t="s">
        <v>5068</v>
      </c>
      <c r="M597" s="1" t="s">
        <v>5069</v>
      </c>
      <c r="N597" s="1" t="s">
        <v>5070</v>
      </c>
      <c r="O597" s="1" t="s">
        <v>5071</v>
      </c>
    </row>
    <row r="598" s="1" customFormat="1" spans="1:15">
      <c r="A598" s="1" t="s">
        <v>15</v>
      </c>
      <c r="B598" s="1" t="s">
        <v>5072</v>
      </c>
      <c r="C598" s="1" t="s">
        <v>75</v>
      </c>
      <c r="F598" s="1" t="s">
        <v>4999</v>
      </c>
      <c r="G598" s="1" t="e">
        <f>-ition</f>
        <v>#NAME?</v>
      </c>
      <c r="I598" s="1" t="s">
        <v>5073</v>
      </c>
      <c r="J598" s="1" t="s">
        <v>5074</v>
      </c>
      <c r="K598" s="1" t="s">
        <v>5075</v>
      </c>
      <c r="L598" s="1" t="s">
        <v>5076</v>
      </c>
      <c r="M598" s="1" t="s">
        <v>5077</v>
      </c>
      <c r="N598" s="1" t="s">
        <v>5078</v>
      </c>
      <c r="O598" s="1" t="s">
        <v>5079</v>
      </c>
    </row>
    <row r="599" s="1" customFormat="1" spans="1:15">
      <c r="A599" s="1" t="s">
        <v>15</v>
      </c>
      <c r="B599" s="1" t="s">
        <v>5080</v>
      </c>
      <c r="C599" s="1" t="s">
        <v>84</v>
      </c>
      <c r="F599" s="1" t="s">
        <v>4999</v>
      </c>
      <c r="G599" s="1" t="e">
        <f>-ner</f>
        <v>#NAME?</v>
      </c>
      <c r="I599" s="1" t="s">
        <v>5081</v>
      </c>
      <c r="J599" s="1" t="s">
        <v>5082</v>
      </c>
      <c r="K599" s="1" t="s">
        <v>5083</v>
      </c>
      <c r="L599" s="1" t="s">
        <v>5084</v>
      </c>
      <c r="M599" s="1" t="s">
        <v>5085</v>
      </c>
      <c r="N599" s="1" t="s">
        <v>5086</v>
      </c>
      <c r="O599" s="1" t="s">
        <v>5087</v>
      </c>
    </row>
    <row r="600" s="1" customFormat="1" spans="1:15">
      <c r="A600" s="1" t="s">
        <v>15</v>
      </c>
      <c r="B600" s="1" t="s">
        <v>5088</v>
      </c>
      <c r="C600" s="1" t="s">
        <v>327</v>
      </c>
      <c r="F600" s="1" t="s">
        <v>4999</v>
      </c>
      <c r="G600" s="1" t="e">
        <f>-ly</f>
        <v>#NAME?</v>
      </c>
      <c r="I600" s="1" t="s">
        <v>5089</v>
      </c>
      <c r="J600" s="1" t="s">
        <v>5090</v>
      </c>
      <c r="K600" s="1" t="s">
        <v>5091</v>
      </c>
      <c r="L600" s="1" t="s">
        <v>5092</v>
      </c>
      <c r="M600" s="1" t="s">
        <v>5093</v>
      </c>
      <c r="N600" s="1" t="s">
        <v>5094</v>
      </c>
      <c r="O600" s="1" t="s">
        <v>5095</v>
      </c>
    </row>
    <row r="601" s="1" customFormat="1" spans="1:15">
      <c r="A601" s="1" t="s">
        <v>15</v>
      </c>
      <c r="B601" s="1" t="s">
        <v>5096</v>
      </c>
      <c r="C601" s="1" t="s">
        <v>84</v>
      </c>
      <c r="F601" s="1" t="s">
        <v>5097</v>
      </c>
      <c r="G601" s="1" t="e">
        <f>-ion</f>
        <v>#NAME?</v>
      </c>
      <c r="I601" s="1" t="s">
        <v>5098</v>
      </c>
      <c r="J601" s="1" t="s">
        <v>5099</v>
      </c>
      <c r="K601" s="1" t="s">
        <v>5100</v>
      </c>
      <c r="L601" s="1" t="s">
        <v>5101</v>
      </c>
      <c r="M601" s="1" t="s">
        <v>5102</v>
      </c>
      <c r="N601" s="1" t="s">
        <v>5103</v>
      </c>
      <c r="O601" s="1" t="s">
        <v>5104</v>
      </c>
    </row>
    <row r="602" s="1" customFormat="1" spans="1:15">
      <c r="A602" s="1" t="s">
        <v>15</v>
      </c>
      <c r="B602" s="1" t="s">
        <v>5105</v>
      </c>
      <c r="C602" s="1" t="s">
        <v>483</v>
      </c>
      <c r="F602" s="1" t="s">
        <v>5106</v>
      </c>
      <c r="G602" s="1" t="e">
        <f>-ent</f>
        <v>#NAME?</v>
      </c>
      <c r="I602" s="1" t="s">
        <v>5107</v>
      </c>
      <c r="J602" s="1" t="s">
        <v>5108</v>
      </c>
      <c r="K602" s="1" t="s">
        <v>5109</v>
      </c>
      <c r="L602" s="1" t="s">
        <v>5110</v>
      </c>
      <c r="M602" s="1" t="s">
        <v>5111</v>
      </c>
      <c r="N602" s="1" t="s">
        <v>5112</v>
      </c>
      <c r="O602" s="1" t="s">
        <v>5113</v>
      </c>
    </row>
    <row r="603" s="1" customFormat="1" spans="1:15">
      <c r="A603" s="1" t="s">
        <v>15</v>
      </c>
      <c r="B603" s="1" t="s">
        <v>5114</v>
      </c>
      <c r="C603" s="1" t="s">
        <v>84</v>
      </c>
      <c r="F603" s="1" t="s">
        <v>5106</v>
      </c>
      <c r="G603" s="1" t="e">
        <f>-ence</f>
        <v>#NAME?</v>
      </c>
      <c r="I603" s="1" t="s">
        <v>5115</v>
      </c>
      <c r="J603" s="1" t="s">
        <v>5116</v>
      </c>
      <c r="K603" s="1" t="s">
        <v>5117</v>
      </c>
      <c r="L603" s="1" t="s">
        <v>5118</v>
      </c>
      <c r="M603" s="1" t="s">
        <v>5119</v>
      </c>
      <c r="N603" s="1" t="s">
        <v>5120</v>
      </c>
      <c r="O603" s="1" t="s">
        <v>5121</v>
      </c>
    </row>
    <row r="604" s="1" customFormat="1" spans="1:15">
      <c r="A604" s="1" t="s">
        <v>15</v>
      </c>
      <c r="B604" s="1" t="s">
        <v>5122</v>
      </c>
      <c r="C604" s="1" t="s">
        <v>17</v>
      </c>
      <c r="F604" s="1" t="s">
        <v>5097</v>
      </c>
      <c r="G604" s="1" t="e">
        <f>-ive</f>
        <v>#NAME?</v>
      </c>
      <c r="I604" s="1" t="s">
        <v>5123</v>
      </c>
      <c r="J604" s="1" t="s">
        <v>5124</v>
      </c>
      <c r="K604" s="1" t="s">
        <v>5125</v>
      </c>
      <c r="L604" s="1" t="s">
        <v>5126</v>
      </c>
      <c r="M604" s="1" t="s">
        <v>5127</v>
      </c>
      <c r="N604" s="1" t="s">
        <v>5128</v>
      </c>
      <c r="O604" s="1" t="s">
        <v>5129</v>
      </c>
    </row>
    <row r="605" s="1" customFormat="1" spans="1:15">
      <c r="A605" s="1" t="s">
        <v>15</v>
      </c>
      <c r="B605" s="1" t="s">
        <v>5130</v>
      </c>
      <c r="C605" s="1" t="s">
        <v>84</v>
      </c>
      <c r="D605" s="1" t="s">
        <v>3965</v>
      </c>
      <c r="F605" s="1" t="s">
        <v>5131</v>
      </c>
      <c r="G605" s="1" t="e">
        <f>-y</f>
        <v>#NAME?</v>
      </c>
      <c r="I605" s="1" t="s">
        <v>5132</v>
      </c>
      <c r="J605" s="1" t="s">
        <v>5133</v>
      </c>
      <c r="K605" s="1" t="s">
        <v>5134</v>
      </c>
      <c r="L605" s="1" t="s">
        <v>5135</v>
      </c>
      <c r="M605" s="1" t="s">
        <v>5136</v>
      </c>
      <c r="N605" s="1" t="s">
        <v>5137</v>
      </c>
      <c r="O605" s="1" t="s">
        <v>5138</v>
      </c>
    </row>
    <row r="606" s="1" customFormat="1" spans="1:15">
      <c r="A606" s="1" t="s">
        <v>15</v>
      </c>
      <c r="B606" s="1" t="s">
        <v>5139</v>
      </c>
      <c r="C606" s="1" t="s">
        <v>84</v>
      </c>
      <c r="D606" s="1" t="s">
        <v>5140</v>
      </c>
      <c r="F606" s="1" t="s">
        <v>5131</v>
      </c>
      <c r="G606" s="1" t="e">
        <f>-y</f>
        <v>#NAME?</v>
      </c>
      <c r="I606" s="1" t="s">
        <v>5141</v>
      </c>
      <c r="J606" s="1" t="s">
        <v>5142</v>
      </c>
      <c r="K606" s="1" t="s">
        <v>5143</v>
      </c>
      <c r="L606" s="1" t="s">
        <v>5144</v>
      </c>
      <c r="M606" s="1" t="s">
        <v>5145</v>
      </c>
      <c r="N606" s="1" t="s">
        <v>5146</v>
      </c>
      <c r="O606" s="1" t="s">
        <v>5147</v>
      </c>
    </row>
    <row r="607" s="1" customFormat="1" spans="1:15">
      <c r="A607" s="1" t="s">
        <v>15</v>
      </c>
      <c r="B607" s="1" t="s">
        <v>5148</v>
      </c>
      <c r="C607" s="1" t="s">
        <v>84</v>
      </c>
      <c r="D607" s="1" t="s">
        <v>1507</v>
      </c>
      <c r="F607" s="1" t="s">
        <v>5097</v>
      </c>
      <c r="G607" s="1" t="e">
        <f>-ion</f>
        <v>#NAME?</v>
      </c>
      <c r="I607" s="1" t="s">
        <v>5149</v>
      </c>
      <c r="J607" s="1" t="s">
        <v>5150</v>
      </c>
      <c r="K607" s="1" t="s">
        <v>5151</v>
      </c>
      <c r="L607" s="1" t="s">
        <v>5152</v>
      </c>
      <c r="M607" s="1" t="s">
        <v>5153</v>
      </c>
      <c r="N607" s="1" t="s">
        <v>5154</v>
      </c>
      <c r="O607" s="1" t="s">
        <v>5155</v>
      </c>
    </row>
    <row r="608" s="1" customFormat="1" spans="1:15">
      <c r="A608" s="1" t="s">
        <v>15</v>
      </c>
      <c r="B608" s="1" t="s">
        <v>5156</v>
      </c>
      <c r="C608" s="1" t="s">
        <v>84</v>
      </c>
      <c r="D608" s="1" t="s">
        <v>3022</v>
      </c>
      <c r="F608" s="1" t="s">
        <v>5131</v>
      </c>
      <c r="G608" s="1" t="e">
        <f>-y</f>
        <v>#NAME?</v>
      </c>
      <c r="I608" s="1" t="s">
        <v>5157</v>
      </c>
      <c r="J608" s="1" t="s">
        <v>5158</v>
      </c>
      <c r="K608" s="1" t="s">
        <v>5159</v>
      </c>
      <c r="L608" s="1" t="s">
        <v>5160</v>
      </c>
      <c r="M608" s="1" t="s">
        <v>5161</v>
      </c>
      <c r="N608" s="1" t="s">
        <v>5162</v>
      </c>
      <c r="O608" s="1" t="s">
        <v>5163</v>
      </c>
    </row>
    <row r="609" s="1" customFormat="1" spans="1:15">
      <c r="A609" s="1" t="s">
        <v>15</v>
      </c>
      <c r="B609" s="1" t="s">
        <v>5164</v>
      </c>
      <c r="C609" s="1" t="s">
        <v>84</v>
      </c>
      <c r="D609" s="1" t="s">
        <v>5165</v>
      </c>
      <c r="F609" s="1" t="s">
        <v>5131</v>
      </c>
      <c r="G609" s="1" t="e">
        <f>-y</f>
        <v>#NAME?</v>
      </c>
      <c r="I609" s="1" t="s">
        <v>5166</v>
      </c>
      <c r="J609" s="1" t="s">
        <v>5167</v>
      </c>
      <c r="K609" s="1" t="s">
        <v>5168</v>
      </c>
      <c r="L609" s="1" t="s">
        <v>5169</v>
      </c>
      <c r="M609" s="1" t="s">
        <v>5170</v>
      </c>
      <c r="N609" s="1" t="s">
        <v>5171</v>
      </c>
      <c r="O609" s="1" t="s">
        <v>5172</v>
      </c>
    </row>
    <row r="610" s="1" customFormat="1" spans="1:15">
      <c r="A610" s="1" t="s">
        <v>15</v>
      </c>
      <c r="B610" s="1" t="s">
        <v>5173</v>
      </c>
      <c r="C610" s="1" t="s">
        <v>17</v>
      </c>
      <c r="D610" s="1" t="s">
        <v>1507</v>
      </c>
      <c r="F610" s="1" t="s">
        <v>5106</v>
      </c>
      <c r="G610" s="1" t="e">
        <f>-ible</f>
        <v>#NAME?</v>
      </c>
      <c r="I610" s="1" t="s">
        <v>5174</v>
      </c>
      <c r="J610" s="1" t="s">
        <v>5175</v>
      </c>
      <c r="K610" s="1" t="s">
        <v>5176</v>
      </c>
      <c r="L610" s="1" t="s">
        <v>5177</v>
      </c>
      <c r="M610" s="1" t="s">
        <v>5178</v>
      </c>
      <c r="N610" s="1" t="s">
        <v>5179</v>
      </c>
      <c r="O610" s="1" t="s">
        <v>5180</v>
      </c>
    </row>
    <row r="611" s="1" customFormat="1" spans="1:15">
      <c r="A611" s="1" t="s">
        <v>15</v>
      </c>
      <c r="B611" s="1" t="s">
        <v>5181</v>
      </c>
      <c r="C611" s="1" t="s">
        <v>84</v>
      </c>
      <c r="F611" s="1" t="s">
        <v>5131</v>
      </c>
      <c r="G611" s="1" t="e">
        <f>-ology</f>
        <v>#NAME?</v>
      </c>
      <c r="I611" s="1" t="s">
        <v>5182</v>
      </c>
      <c r="J611" s="1" t="s">
        <v>5183</v>
      </c>
      <c r="K611" s="1" t="s">
        <v>5184</v>
      </c>
      <c r="L611" s="1" t="s">
        <v>5185</v>
      </c>
      <c r="M611" s="1" t="s">
        <v>5186</v>
      </c>
      <c r="N611" s="1" t="s">
        <v>5187</v>
      </c>
      <c r="O611" s="1" t="s">
        <v>5188</v>
      </c>
    </row>
    <row r="612" s="1" customFormat="1" spans="1:15">
      <c r="A612" s="1" t="s">
        <v>15</v>
      </c>
      <c r="B612" s="1" t="s">
        <v>1665</v>
      </c>
      <c r="C612" s="1" t="s">
        <v>84</v>
      </c>
      <c r="D612" s="1" t="s">
        <v>5189</v>
      </c>
      <c r="F612" s="1" t="s">
        <v>5131</v>
      </c>
      <c r="I612" s="1" t="s">
        <v>5190</v>
      </c>
      <c r="J612" s="1" t="s">
        <v>1667</v>
      </c>
      <c r="K612" s="1" t="s">
        <v>5191</v>
      </c>
      <c r="L612" s="1" t="s">
        <v>5192</v>
      </c>
      <c r="M612" s="1" t="s">
        <v>5193</v>
      </c>
      <c r="N612" s="1" t="s">
        <v>5194</v>
      </c>
      <c r="O612" s="1" t="s">
        <v>5195</v>
      </c>
    </row>
    <row r="613" s="1" customFormat="1" spans="1:15">
      <c r="A613" s="1" t="s">
        <v>15</v>
      </c>
      <c r="B613" s="1" t="s">
        <v>5196</v>
      </c>
      <c r="C613" s="1" t="s">
        <v>17</v>
      </c>
      <c r="F613" s="1" t="s">
        <v>5197</v>
      </c>
      <c r="G613" s="1" t="e">
        <f>-al</f>
        <v>#NAME?</v>
      </c>
      <c r="I613" s="1" t="s">
        <v>5198</v>
      </c>
      <c r="J613" s="1" t="s">
        <v>5199</v>
      </c>
      <c r="K613" s="1" t="s">
        <v>5200</v>
      </c>
      <c r="L613" s="1" t="s">
        <v>5201</v>
      </c>
      <c r="M613" s="1" t="s">
        <v>5202</v>
      </c>
      <c r="N613" s="1" t="s">
        <v>5203</v>
      </c>
      <c r="O613" s="1" t="s">
        <v>5204</v>
      </c>
    </row>
    <row r="614" s="1" customFormat="1" spans="1:15">
      <c r="A614" s="1" t="s">
        <v>15</v>
      </c>
      <c r="B614" s="1" t="s">
        <v>5205</v>
      </c>
      <c r="C614" s="1" t="s">
        <v>84</v>
      </c>
      <c r="F614" s="1" t="s">
        <v>5206</v>
      </c>
      <c r="G614" s="1" t="e">
        <f>-iot</f>
        <v>#NAME?</v>
      </c>
      <c r="I614" s="1" t="s">
        <v>5207</v>
      </c>
      <c r="J614" s="1" t="s">
        <v>5208</v>
      </c>
      <c r="K614" s="1" t="s">
        <v>5209</v>
      </c>
      <c r="L614" s="1" t="s">
        <v>5210</v>
      </c>
      <c r="M614" s="1" t="s">
        <v>5211</v>
      </c>
      <c r="N614" s="1" t="s">
        <v>5212</v>
      </c>
      <c r="O614" s="1" t="s">
        <v>5213</v>
      </c>
    </row>
    <row r="615" s="1" customFormat="1" spans="1:15">
      <c r="A615" s="1" t="s">
        <v>15</v>
      </c>
      <c r="B615" s="1" t="s">
        <v>5214</v>
      </c>
      <c r="C615" s="1" t="s">
        <v>84</v>
      </c>
      <c r="F615" s="1" t="s">
        <v>5206</v>
      </c>
      <c r="G615" s="1" t="e">
        <f>-on</f>
        <v>#NAME?</v>
      </c>
      <c r="I615" s="1" t="s">
        <v>5215</v>
      </c>
      <c r="J615" s="1" t="s">
        <v>5216</v>
      </c>
      <c r="K615" s="1" t="s">
        <v>5217</v>
      </c>
      <c r="L615" s="1" t="s">
        <v>5218</v>
      </c>
      <c r="M615" s="1" t="s">
        <v>5219</v>
      </c>
      <c r="N615" s="1" t="s">
        <v>5220</v>
      </c>
      <c r="O615" s="1" t="s">
        <v>5221</v>
      </c>
    </row>
    <row r="616" s="1" customFormat="1" spans="1:15">
      <c r="A616" s="1" t="s">
        <v>15</v>
      </c>
      <c r="B616" s="1" t="s">
        <v>5222</v>
      </c>
      <c r="C616" s="1" t="s">
        <v>84</v>
      </c>
      <c r="F616" s="1" t="s">
        <v>5206</v>
      </c>
      <c r="G616" s="1" t="e">
        <f>-iot</f>
        <v>#NAME?</v>
      </c>
      <c r="H616" s="1" t="e">
        <f>-ism</f>
        <v>#NAME?</v>
      </c>
      <c r="I616" s="1" t="s">
        <v>5223</v>
      </c>
      <c r="J616" s="1" t="s">
        <v>5224</v>
      </c>
      <c r="K616" s="1" t="s">
        <v>5225</v>
      </c>
      <c r="L616" s="1" t="s">
        <v>5226</v>
      </c>
      <c r="M616" s="1" t="s">
        <v>5227</v>
      </c>
      <c r="N616" s="1" t="s">
        <v>5228</v>
      </c>
      <c r="O616" s="1" t="s">
        <v>5229</v>
      </c>
    </row>
    <row r="617" s="1" customFormat="1" spans="1:15">
      <c r="A617" s="1" t="s">
        <v>15</v>
      </c>
      <c r="B617" s="1" t="s">
        <v>5230</v>
      </c>
      <c r="C617" s="1" t="s">
        <v>84</v>
      </c>
      <c r="D617" s="1" t="s">
        <v>1507</v>
      </c>
      <c r="F617" s="1" t="s">
        <v>5206</v>
      </c>
      <c r="G617" s="1" t="e">
        <f>-iot</f>
        <v>#NAME?</v>
      </c>
      <c r="I617" s="1" t="s">
        <v>5231</v>
      </c>
      <c r="J617" s="1" t="s">
        <v>5232</v>
      </c>
      <c r="K617" s="1" t="s">
        <v>5233</v>
      </c>
      <c r="L617" s="1" t="s">
        <v>5234</v>
      </c>
      <c r="M617" s="1" t="s">
        <v>5235</v>
      </c>
      <c r="N617" s="1" t="s">
        <v>5236</v>
      </c>
      <c r="O617" s="1" t="s">
        <v>5237</v>
      </c>
    </row>
    <row r="618" s="1" customFormat="1" spans="1:15">
      <c r="A618" s="1" t="s">
        <v>15</v>
      </c>
      <c r="B618" s="1" t="s">
        <v>5238</v>
      </c>
      <c r="C618" s="1" t="s">
        <v>473</v>
      </c>
      <c r="D618" s="1" t="s">
        <v>1061</v>
      </c>
      <c r="F618" s="1" t="s">
        <v>5206</v>
      </c>
      <c r="G618" s="1" t="e">
        <f>-i</f>
        <v>#NAME?</v>
      </c>
      <c r="H618" s="1" t="e">
        <f>-ate</f>
        <v>#NAME?</v>
      </c>
      <c r="I618" s="1" t="s">
        <v>5239</v>
      </c>
      <c r="J618" s="1" t="s">
        <v>5240</v>
      </c>
      <c r="K618" s="1" t="s">
        <v>5241</v>
      </c>
      <c r="L618" s="1" t="s">
        <v>5242</v>
      </c>
      <c r="M618" s="1" t="s">
        <v>5243</v>
      </c>
      <c r="N618" s="1" t="s">
        <v>5244</v>
      </c>
      <c r="O618" s="1" t="s">
        <v>5245</v>
      </c>
    </row>
    <row r="619" s="1" customFormat="1" spans="1:15">
      <c r="A619" s="1" t="s">
        <v>15</v>
      </c>
      <c r="B619" s="1" t="s">
        <v>5246</v>
      </c>
      <c r="C619" s="1" t="s">
        <v>84</v>
      </c>
      <c r="F619" s="1" t="s">
        <v>5206</v>
      </c>
      <c r="G619" s="1" t="e">
        <f>-i</f>
        <v>#NAME?</v>
      </c>
      <c r="H619" s="1" t="e">
        <f>-archy</f>
        <v>#NAME?</v>
      </c>
      <c r="I619" s="1" t="s">
        <v>5247</v>
      </c>
      <c r="J619" s="1" t="s">
        <v>5248</v>
      </c>
      <c r="K619" s="1" t="s">
        <v>5249</v>
      </c>
      <c r="L619" s="1" t="s">
        <v>5250</v>
      </c>
      <c r="M619" s="1" t="s">
        <v>5251</v>
      </c>
      <c r="N619" s="1" t="s">
        <v>5252</v>
      </c>
      <c r="O619" s="1" t="s">
        <v>5253</v>
      </c>
    </row>
    <row r="620" s="1" customFormat="1" spans="1:15">
      <c r="A620" s="1" t="s">
        <v>15</v>
      </c>
      <c r="B620" s="1" t="s">
        <v>5254</v>
      </c>
      <c r="C620" s="1" t="s">
        <v>47</v>
      </c>
      <c r="F620" s="1" t="s">
        <v>5206</v>
      </c>
      <c r="G620" s="1" t="e">
        <f>-on</f>
        <v>#NAME?</v>
      </c>
      <c r="H620" s="1" t="e">
        <f>-ize</f>
        <v>#NAME?</v>
      </c>
      <c r="I620" s="1" t="s">
        <v>5255</v>
      </c>
      <c r="J620" s="1" t="s">
        <v>5256</v>
      </c>
      <c r="K620" s="1" t="s">
        <v>5257</v>
      </c>
      <c r="L620" s="1" t="s">
        <v>5258</v>
      </c>
      <c r="M620" s="1" t="s">
        <v>5259</v>
      </c>
      <c r="N620" s="1" t="s">
        <v>5260</v>
      </c>
      <c r="O620" s="1" t="s">
        <v>5261</v>
      </c>
    </row>
    <row r="621" s="1" customFormat="1" spans="1:15">
      <c r="A621" s="1" t="s">
        <v>15</v>
      </c>
      <c r="B621" s="1" t="s">
        <v>5262</v>
      </c>
      <c r="C621" s="1" t="s">
        <v>84</v>
      </c>
      <c r="F621" s="1" t="s">
        <v>5197</v>
      </c>
      <c r="G621" s="1" t="e">
        <f>-ity</f>
        <v>#NAME?</v>
      </c>
      <c r="I621" s="1" t="s">
        <v>5263</v>
      </c>
      <c r="J621" s="1" t="s">
        <v>5264</v>
      </c>
      <c r="K621" s="1" t="s">
        <v>5265</v>
      </c>
      <c r="L621" s="1" t="s">
        <v>5266</v>
      </c>
      <c r="M621" s="1" t="s">
        <v>5267</v>
      </c>
      <c r="N621" s="1" t="s">
        <v>5268</v>
      </c>
      <c r="O621" s="1" t="s">
        <v>5269</v>
      </c>
    </row>
    <row r="622" s="1" customFormat="1" spans="1:15">
      <c r="A622" s="1" t="s">
        <v>15</v>
      </c>
      <c r="B622" s="1" t="s">
        <v>5270</v>
      </c>
      <c r="C622" s="1" t="s">
        <v>84</v>
      </c>
      <c r="D622" s="1" t="s">
        <v>5271</v>
      </c>
      <c r="F622" s="1" t="s">
        <v>5272</v>
      </c>
      <c r="G622" s="1" t="e">
        <f>-a</f>
        <v>#NAME?</v>
      </c>
      <c r="I622" s="1" t="s">
        <v>5273</v>
      </c>
      <c r="J622" s="1" t="s">
        <v>5274</v>
      </c>
      <c r="K622" s="1" t="s">
        <v>5275</v>
      </c>
      <c r="L622" s="1" t="s">
        <v>5276</v>
      </c>
      <c r="M622" s="1" t="s">
        <v>5277</v>
      </c>
      <c r="N622" s="1" t="s">
        <v>5278</v>
      </c>
      <c r="O622" s="1" t="s">
        <v>5279</v>
      </c>
    </row>
    <row r="623" s="1" customFormat="1" spans="1:15">
      <c r="A623" s="1" t="s">
        <v>15</v>
      </c>
      <c r="B623" s="1" t="s">
        <v>5280</v>
      </c>
      <c r="C623" s="1" t="s">
        <v>1216</v>
      </c>
      <c r="D623" s="1" t="s">
        <v>5271</v>
      </c>
      <c r="F623" s="1" t="s">
        <v>5281</v>
      </c>
      <c r="G623" s="1" t="e">
        <f>-ic</f>
        <v>#NAME?</v>
      </c>
      <c r="I623" s="1" t="s">
        <v>5282</v>
      </c>
      <c r="J623" s="1" t="s">
        <v>5283</v>
      </c>
      <c r="K623" s="1" t="s">
        <v>5284</v>
      </c>
      <c r="L623" s="1" t="s">
        <v>5285</v>
      </c>
      <c r="M623" s="1" t="s">
        <v>5286</v>
      </c>
      <c r="N623" s="1" t="s">
        <v>5287</v>
      </c>
      <c r="O623" s="1" t="s">
        <v>5288</v>
      </c>
    </row>
    <row r="624" s="1" customFormat="1" spans="1:15">
      <c r="A624" s="1" t="s">
        <v>15</v>
      </c>
      <c r="B624" s="1" t="s">
        <v>5289</v>
      </c>
      <c r="C624" s="1" t="s">
        <v>84</v>
      </c>
      <c r="D624" s="1" t="s">
        <v>5271</v>
      </c>
      <c r="F624" s="1" t="s">
        <v>5290</v>
      </c>
      <c r="G624" s="1" t="e">
        <f>-a</f>
        <v>#NAME?</v>
      </c>
      <c r="I624" s="1" t="s">
        <v>5291</v>
      </c>
      <c r="J624" s="1" t="s">
        <v>5292</v>
      </c>
      <c r="K624" s="1" t="s">
        <v>5293</v>
      </c>
      <c r="L624" s="1" t="s">
        <v>5294</v>
      </c>
      <c r="M624" s="1" t="s">
        <v>5295</v>
      </c>
      <c r="N624" s="1" t="s">
        <v>5296</v>
      </c>
      <c r="O624" s="1" t="s">
        <v>5297</v>
      </c>
    </row>
    <row r="625" s="1" customFormat="1" spans="1:15">
      <c r="A625" s="1" t="s">
        <v>15</v>
      </c>
      <c r="B625" s="1" t="s">
        <v>5298</v>
      </c>
      <c r="C625" s="1" t="s">
        <v>84</v>
      </c>
      <c r="D625" s="1" t="s">
        <v>5299</v>
      </c>
      <c r="F625" s="1" t="s">
        <v>5300</v>
      </c>
      <c r="G625" s="1" t="e">
        <f>-e</f>
        <v>#NAME?</v>
      </c>
      <c r="I625" s="1" t="s">
        <v>5301</v>
      </c>
      <c r="J625" s="1" t="s">
        <v>5302</v>
      </c>
      <c r="K625" s="1" t="s">
        <v>5303</v>
      </c>
      <c r="L625" s="1" t="s">
        <v>5304</v>
      </c>
      <c r="M625" s="1" t="s">
        <v>5305</v>
      </c>
      <c r="N625" s="1" t="s">
        <v>5306</v>
      </c>
      <c r="O625" s="1" t="s">
        <v>5307</v>
      </c>
    </row>
    <row r="626" s="1" customFormat="1" spans="1:15">
      <c r="A626" s="1" t="s">
        <v>15</v>
      </c>
      <c r="B626" s="1" t="s">
        <v>5308</v>
      </c>
      <c r="C626" s="1" t="s">
        <v>84</v>
      </c>
      <c r="D626" s="1" t="s">
        <v>5271</v>
      </c>
      <c r="F626" s="1" t="s">
        <v>5309</v>
      </c>
      <c r="G626" s="1" t="e">
        <f>-_xleta.n</f>
        <v>#VALUE!</v>
      </c>
      <c r="I626" s="1" t="s">
        <v>5310</v>
      </c>
      <c r="J626" s="1" t="s">
        <v>5311</v>
      </c>
      <c r="K626" s="1" t="s">
        <v>5312</v>
      </c>
      <c r="L626" s="1" t="s">
        <v>5313</v>
      </c>
      <c r="M626" s="1" t="s">
        <v>5314</v>
      </c>
      <c r="N626" s="1" t="s">
        <v>5315</v>
      </c>
      <c r="O626" s="1" t="s">
        <v>5316</v>
      </c>
    </row>
    <row r="627" s="1" customFormat="1" spans="1:15">
      <c r="A627" s="1" t="s">
        <v>15</v>
      </c>
      <c r="B627" s="1" t="s">
        <v>5317</v>
      </c>
      <c r="C627" s="1" t="s">
        <v>84</v>
      </c>
      <c r="D627" s="1" t="s">
        <v>5271</v>
      </c>
      <c r="F627" s="1" t="s">
        <v>5318</v>
      </c>
      <c r="I627" s="1" t="s">
        <v>5319</v>
      </c>
      <c r="J627" s="1" t="s">
        <v>5320</v>
      </c>
      <c r="K627" s="1" t="s">
        <v>5321</v>
      </c>
      <c r="L627" s="1" t="s">
        <v>5322</v>
      </c>
      <c r="M627" s="1" t="s">
        <v>5323</v>
      </c>
      <c r="N627" s="1" t="s">
        <v>5324</v>
      </c>
      <c r="O627" s="1" t="s">
        <v>5325</v>
      </c>
    </row>
    <row r="628" s="1" customFormat="1" spans="1:15">
      <c r="A628" s="1" t="s">
        <v>15</v>
      </c>
      <c r="B628" s="1" t="s">
        <v>5326</v>
      </c>
      <c r="C628" s="1" t="s">
        <v>17</v>
      </c>
      <c r="D628" s="1" t="s">
        <v>5271</v>
      </c>
      <c r="F628" s="1" t="s">
        <v>5327</v>
      </c>
      <c r="G628" s="1" t="e">
        <f>-_xleta.n</f>
        <v>#VALUE!</v>
      </c>
      <c r="I628" s="1" t="s">
        <v>5328</v>
      </c>
      <c r="J628" s="1" t="s">
        <v>5329</v>
      </c>
      <c r="K628" s="1" t="s">
        <v>5330</v>
      </c>
      <c r="L628" s="1" t="s">
        <v>5331</v>
      </c>
      <c r="M628" s="1" t="s">
        <v>5332</v>
      </c>
      <c r="N628" s="1" t="s">
        <v>5333</v>
      </c>
      <c r="O628" s="1" t="s">
        <v>5334</v>
      </c>
    </row>
    <row r="629" s="1" customFormat="1" spans="1:15">
      <c r="A629" s="1" t="s">
        <v>15</v>
      </c>
      <c r="B629" s="1" t="s">
        <v>5335</v>
      </c>
      <c r="C629" s="1" t="s">
        <v>84</v>
      </c>
      <c r="D629" s="1" t="s">
        <v>5271</v>
      </c>
      <c r="F629" s="1" t="s">
        <v>5336</v>
      </c>
      <c r="G629" s="1" t="e">
        <f>-ism</f>
        <v>#NAME?</v>
      </c>
      <c r="I629" s="1" t="s">
        <v>5337</v>
      </c>
      <c r="J629" s="1" t="s">
        <v>5338</v>
      </c>
      <c r="K629" s="1" t="s">
        <v>5339</v>
      </c>
      <c r="L629" s="1" t="s">
        <v>5340</v>
      </c>
      <c r="M629" s="1" t="s">
        <v>5341</v>
      </c>
      <c r="N629" s="1" t="s">
        <v>5342</v>
      </c>
      <c r="O629" s="1" t="s">
        <v>5343</v>
      </c>
    </row>
    <row r="630" s="1" customFormat="1" spans="1:15">
      <c r="A630" s="1" t="s">
        <v>15</v>
      </c>
      <c r="B630" s="1" t="s">
        <v>5344</v>
      </c>
      <c r="C630" s="1" t="s">
        <v>17</v>
      </c>
      <c r="D630" s="1" t="s">
        <v>5271</v>
      </c>
      <c r="F630" s="1" t="s">
        <v>5345</v>
      </c>
      <c r="G630" s="1" t="e">
        <f>-ic</f>
        <v>#NAME?</v>
      </c>
      <c r="I630" s="1" t="s">
        <v>5346</v>
      </c>
      <c r="J630" s="1" t="s">
        <v>5347</v>
      </c>
      <c r="K630" s="1" t="s">
        <v>5348</v>
      </c>
      <c r="L630" s="1" t="s">
        <v>5349</v>
      </c>
      <c r="M630" s="1" t="s">
        <v>5350</v>
      </c>
      <c r="N630" s="1" t="s">
        <v>5351</v>
      </c>
      <c r="O630" s="1" t="s">
        <v>5352</v>
      </c>
    </row>
    <row r="631" s="1" customFormat="1" spans="1:15">
      <c r="A631" s="1" t="s">
        <v>15</v>
      </c>
      <c r="B631" s="1" t="s">
        <v>5353</v>
      </c>
      <c r="C631" s="1" t="s">
        <v>17</v>
      </c>
      <c r="D631" s="1" t="s">
        <v>5271</v>
      </c>
      <c r="F631" s="1" t="s">
        <v>5354</v>
      </c>
      <c r="G631" s="1" t="e">
        <f>-ic</f>
        <v>#NAME?</v>
      </c>
      <c r="I631" s="1" t="s">
        <v>5355</v>
      </c>
      <c r="J631" s="1" t="s">
        <v>5356</v>
      </c>
      <c r="K631" s="1" t="s">
        <v>5357</v>
      </c>
      <c r="L631" s="1" t="s">
        <v>5358</v>
      </c>
      <c r="M631" s="1" t="s">
        <v>5359</v>
      </c>
      <c r="N631" s="1" t="s">
        <v>5360</v>
      </c>
      <c r="O631" s="1" t="s">
        <v>5361</v>
      </c>
    </row>
    <row r="632" s="1" customFormat="1" spans="1:15">
      <c r="A632" s="1" t="s">
        <v>15</v>
      </c>
      <c r="B632" s="1" t="s">
        <v>5362</v>
      </c>
      <c r="C632" s="1" t="s">
        <v>47</v>
      </c>
      <c r="D632" s="1" t="s">
        <v>1507</v>
      </c>
      <c r="F632" s="1" t="s">
        <v>5363</v>
      </c>
      <c r="G632" s="1" t="e">
        <f>-e</f>
        <v>#NAME?</v>
      </c>
      <c r="I632" s="1" t="s">
        <v>5364</v>
      </c>
      <c r="J632" s="1" t="s">
        <v>5365</v>
      </c>
      <c r="K632" s="1" t="s">
        <v>5366</v>
      </c>
      <c r="L632" s="1" t="s">
        <v>5367</v>
      </c>
      <c r="M632" s="1" t="s">
        <v>5368</v>
      </c>
      <c r="N632" s="1" t="s">
        <v>5369</v>
      </c>
      <c r="O632" s="1" t="s">
        <v>5370</v>
      </c>
    </row>
    <row r="633" s="1" customFormat="1" spans="1:15">
      <c r="A633" s="1" t="s">
        <v>15</v>
      </c>
      <c r="B633" s="1" t="s">
        <v>2488</v>
      </c>
      <c r="C633" s="1" t="s">
        <v>47</v>
      </c>
      <c r="D633" s="1" t="s">
        <v>126</v>
      </c>
      <c r="F633" s="1" t="s">
        <v>5363</v>
      </c>
      <c r="G633" s="1" t="e">
        <f>-e</f>
        <v>#NAME?</v>
      </c>
      <c r="I633" s="1" t="s">
        <v>5371</v>
      </c>
      <c r="J633" s="1" t="s">
        <v>2491</v>
      </c>
      <c r="K633" s="1" t="s">
        <v>5372</v>
      </c>
      <c r="L633" s="1" t="s">
        <v>5373</v>
      </c>
      <c r="M633" s="1" t="s">
        <v>5374</v>
      </c>
      <c r="N633" s="1" t="s">
        <v>5375</v>
      </c>
      <c r="O633" s="1" t="s">
        <v>5376</v>
      </c>
    </row>
    <row r="634" s="1" customFormat="1" spans="1:15">
      <c r="A634" s="1" t="s">
        <v>15</v>
      </c>
      <c r="B634" s="1" t="s">
        <v>5377</v>
      </c>
      <c r="C634" s="1" t="s">
        <v>352</v>
      </c>
      <c r="D634" s="1" t="s">
        <v>5378</v>
      </c>
      <c r="F634" s="1" t="s">
        <v>5363</v>
      </c>
      <c r="G634" s="1" t="e">
        <f>-ate</f>
        <v>#NAME?</v>
      </c>
      <c r="I634" s="1" t="s">
        <v>5379</v>
      </c>
      <c r="J634" s="1" t="s">
        <v>5380</v>
      </c>
      <c r="K634" s="1" t="s">
        <v>5381</v>
      </c>
      <c r="L634" s="1" t="s">
        <v>5382</v>
      </c>
      <c r="M634" s="1" t="s">
        <v>5383</v>
      </c>
      <c r="N634" s="1" t="s">
        <v>5384</v>
      </c>
      <c r="O634" s="1" t="s">
        <v>5385</v>
      </c>
    </row>
    <row r="635" s="1" customFormat="1" spans="1:15">
      <c r="A635" s="1" t="s">
        <v>15</v>
      </c>
      <c r="B635" s="1" t="s">
        <v>5386</v>
      </c>
      <c r="C635" s="1" t="s">
        <v>473</v>
      </c>
      <c r="D635" s="1" t="s">
        <v>788</v>
      </c>
      <c r="F635" s="1" t="s">
        <v>5387</v>
      </c>
      <c r="I635" s="1" t="s">
        <v>5388</v>
      </c>
      <c r="J635" s="1" t="s">
        <v>5389</v>
      </c>
      <c r="K635" s="1" t="s">
        <v>5390</v>
      </c>
      <c r="L635" s="1" t="s">
        <v>5391</v>
      </c>
      <c r="M635" s="1" t="s">
        <v>5392</v>
      </c>
      <c r="N635" s="1" t="s">
        <v>5393</v>
      </c>
      <c r="O635" s="1" t="s">
        <v>5394</v>
      </c>
    </row>
    <row r="636" s="1" customFormat="1" spans="1:15">
      <c r="A636" s="1" t="s">
        <v>15</v>
      </c>
      <c r="B636" s="1" t="s">
        <v>5395</v>
      </c>
      <c r="C636" s="1" t="s">
        <v>84</v>
      </c>
      <c r="F636" s="1" t="s">
        <v>5363</v>
      </c>
      <c r="G636" s="1" t="e">
        <f>-ity</f>
        <v>#NAME?</v>
      </c>
      <c r="I636" s="1" t="s">
        <v>5396</v>
      </c>
      <c r="J636" s="1" t="s">
        <v>5397</v>
      </c>
      <c r="K636" s="1" t="s">
        <v>5398</v>
      </c>
      <c r="L636" s="1" t="s">
        <v>5399</v>
      </c>
      <c r="M636" s="1" t="s">
        <v>5400</v>
      </c>
      <c r="N636" s="1" t="s">
        <v>5401</v>
      </c>
      <c r="O636" s="1" t="s">
        <v>5402</v>
      </c>
    </row>
    <row r="637" s="1" customFormat="1" spans="1:15">
      <c r="A637" s="1" t="s">
        <v>15</v>
      </c>
      <c r="B637" s="1" t="s">
        <v>5403</v>
      </c>
      <c r="C637" s="1" t="s">
        <v>84</v>
      </c>
      <c r="F637" s="1" t="s">
        <v>5403</v>
      </c>
      <c r="I637" s="1" t="s">
        <v>5404</v>
      </c>
      <c r="J637" s="1" t="s">
        <v>5405</v>
      </c>
      <c r="K637" s="1" t="s">
        <v>5406</v>
      </c>
      <c r="L637" s="1" t="s">
        <v>5407</v>
      </c>
      <c r="M637" s="1" t="s">
        <v>5408</v>
      </c>
      <c r="N637" s="1" t="s">
        <v>5409</v>
      </c>
      <c r="O637" s="1" t="s">
        <v>5410</v>
      </c>
    </row>
    <row r="638" s="1" customFormat="1" spans="1:15">
      <c r="A638" s="1" t="s">
        <v>15</v>
      </c>
      <c r="B638" s="1" t="s">
        <v>5411</v>
      </c>
      <c r="C638" s="1" t="s">
        <v>17</v>
      </c>
      <c r="D638" s="1" t="s">
        <v>1842</v>
      </c>
      <c r="F638" s="1" t="s">
        <v>5363</v>
      </c>
      <c r="G638" s="1" t="e">
        <f>-ent</f>
        <v>#NAME?</v>
      </c>
      <c r="I638" s="1" t="s">
        <v>5412</v>
      </c>
      <c r="J638" s="1" t="s">
        <v>5413</v>
      </c>
      <c r="K638" s="1" t="s">
        <v>5414</v>
      </c>
      <c r="L638" s="1" t="s">
        <v>5415</v>
      </c>
      <c r="M638" s="1" t="s">
        <v>5416</v>
      </c>
      <c r="N638" s="1" t="s">
        <v>5417</v>
      </c>
      <c r="O638" s="1" t="s">
        <v>5418</v>
      </c>
    </row>
    <row r="639" s="1" customFormat="1" spans="1:15">
      <c r="A639" s="1" t="s">
        <v>15</v>
      </c>
      <c r="B639" s="1" t="s">
        <v>5419</v>
      </c>
      <c r="C639" s="1" t="s">
        <v>17</v>
      </c>
      <c r="D639" s="1" t="s">
        <v>1382</v>
      </c>
      <c r="F639" s="1" t="s">
        <v>5363</v>
      </c>
      <c r="G639" s="1" t="e">
        <f>-ent</f>
        <v>#NAME?</v>
      </c>
      <c r="I639" s="1" t="s">
        <v>5420</v>
      </c>
      <c r="J639" s="1" t="s">
        <v>5421</v>
      </c>
      <c r="K639" s="1" t="s">
        <v>5422</v>
      </c>
      <c r="L639" s="1" t="s">
        <v>5423</v>
      </c>
      <c r="M639" s="1" t="s">
        <v>5424</v>
      </c>
      <c r="N639" s="1" t="s">
        <v>5425</v>
      </c>
      <c r="O639" s="1" t="s">
        <v>5426</v>
      </c>
    </row>
    <row r="640" s="1" customFormat="1" spans="1:15">
      <c r="A640" s="1" t="s">
        <v>15</v>
      </c>
      <c r="B640" s="1" t="s">
        <v>5427</v>
      </c>
      <c r="C640" s="1" t="s">
        <v>84</v>
      </c>
      <c r="D640" s="1" t="s">
        <v>48</v>
      </c>
      <c r="F640" s="1" t="s">
        <v>5363</v>
      </c>
      <c r="G640" s="1" t="e">
        <f>-ity</f>
        <v>#NAME?</v>
      </c>
      <c r="I640" s="1" t="s">
        <v>5428</v>
      </c>
      <c r="J640" s="1" t="s">
        <v>5429</v>
      </c>
      <c r="K640" s="1" t="s">
        <v>5430</v>
      </c>
      <c r="L640" s="1" t="s">
        <v>5431</v>
      </c>
      <c r="M640" s="1" t="s">
        <v>5432</v>
      </c>
      <c r="N640" s="1" t="s">
        <v>5433</v>
      </c>
      <c r="O640" s="1" t="s">
        <v>5434</v>
      </c>
    </row>
    <row r="641" s="1" customFormat="1" spans="1:15">
      <c r="A641" s="1" t="s">
        <v>15</v>
      </c>
      <c r="B641" s="1" t="s">
        <v>5435</v>
      </c>
      <c r="C641" s="1" t="s">
        <v>17</v>
      </c>
      <c r="D641" s="1" t="s">
        <v>1507</v>
      </c>
      <c r="F641" s="1" t="s">
        <v>5363</v>
      </c>
      <c r="G641" s="1" t="e">
        <f>-able</f>
        <v>#NAME?</v>
      </c>
      <c r="I641" s="1" t="s">
        <v>5436</v>
      </c>
      <c r="J641" s="1" t="s">
        <v>5437</v>
      </c>
      <c r="K641" s="1" t="s">
        <v>5438</v>
      </c>
      <c r="L641" s="1" t="s">
        <v>5439</v>
      </c>
      <c r="M641" s="1" t="s">
        <v>5440</v>
      </c>
      <c r="N641" s="1" t="s">
        <v>5441</v>
      </c>
      <c r="O641" s="1" t="s">
        <v>5442</v>
      </c>
    </row>
    <row r="642" s="1" customFormat="1" spans="1:15">
      <c r="A642" s="1" t="s">
        <v>15</v>
      </c>
      <c r="B642" s="1" t="s">
        <v>5443</v>
      </c>
      <c r="C642" s="1" t="s">
        <v>483</v>
      </c>
      <c r="D642" s="1" t="s">
        <v>5444</v>
      </c>
      <c r="F642" s="1" t="s">
        <v>5445</v>
      </c>
      <c r="I642" s="1" t="s">
        <v>5446</v>
      </c>
      <c r="J642" s="1" t="s">
        <v>5447</v>
      </c>
      <c r="K642" s="1" t="s">
        <v>5448</v>
      </c>
      <c r="L642" s="1" t="s">
        <v>5449</v>
      </c>
      <c r="M642" s="1" t="s">
        <v>5450</v>
      </c>
      <c r="N642" s="1" t="s">
        <v>5451</v>
      </c>
      <c r="O642" s="1" t="s">
        <v>5452</v>
      </c>
    </row>
    <row r="643" s="1" customFormat="1" spans="1:15">
      <c r="A643" s="1" t="s">
        <v>15</v>
      </c>
      <c r="B643" s="1" t="s">
        <v>5453</v>
      </c>
      <c r="C643" s="1" t="s">
        <v>84</v>
      </c>
      <c r="D643" s="1" t="s">
        <v>5444</v>
      </c>
      <c r="F643" s="1" t="s">
        <v>3068</v>
      </c>
      <c r="I643" s="1" t="s">
        <v>5454</v>
      </c>
      <c r="J643" s="1" t="s">
        <v>5455</v>
      </c>
      <c r="K643" s="1" t="s">
        <v>5456</v>
      </c>
      <c r="L643" s="1" t="s">
        <v>5457</v>
      </c>
      <c r="M643" s="1" t="s">
        <v>5458</v>
      </c>
      <c r="N643" s="1" t="s">
        <v>5459</v>
      </c>
      <c r="O643" s="1" t="s">
        <v>5460</v>
      </c>
    </row>
    <row r="644" s="1" customFormat="1" spans="1:15">
      <c r="A644" s="1" t="s">
        <v>15</v>
      </c>
      <c r="B644" s="1" t="s">
        <v>5461</v>
      </c>
      <c r="C644" s="1" t="s">
        <v>84</v>
      </c>
      <c r="D644" s="1" t="s">
        <v>5444</v>
      </c>
      <c r="F644" s="1" t="s">
        <v>5462</v>
      </c>
      <c r="I644" s="1" t="s">
        <v>5463</v>
      </c>
      <c r="J644" s="1" t="s">
        <v>5464</v>
      </c>
      <c r="K644" s="1" t="s">
        <v>5465</v>
      </c>
      <c r="L644" s="1" t="s">
        <v>5466</v>
      </c>
      <c r="M644" s="1" t="s">
        <v>5467</v>
      </c>
      <c r="N644" s="1" t="s">
        <v>5468</v>
      </c>
      <c r="O644" s="1" t="s">
        <v>5469</v>
      </c>
    </row>
    <row r="645" s="1" customFormat="1" spans="1:15">
      <c r="A645" s="1" t="s">
        <v>15</v>
      </c>
      <c r="B645" s="1" t="s">
        <v>5470</v>
      </c>
      <c r="C645" s="1" t="s">
        <v>75</v>
      </c>
      <c r="D645" s="1" t="s">
        <v>5444</v>
      </c>
      <c r="F645" s="1" t="s">
        <v>5471</v>
      </c>
      <c r="I645" s="1" t="s">
        <v>5472</v>
      </c>
      <c r="J645" s="1" t="s">
        <v>5473</v>
      </c>
      <c r="K645" s="1" t="s">
        <v>5474</v>
      </c>
      <c r="L645" s="1" t="s">
        <v>5475</v>
      </c>
      <c r="M645" s="1" t="s">
        <v>5476</v>
      </c>
      <c r="N645" s="1" t="s">
        <v>5477</v>
      </c>
      <c r="O645" s="1" t="s">
        <v>5478</v>
      </c>
    </row>
    <row r="646" s="1" customFormat="1" spans="1:15">
      <c r="A646" s="1" t="s">
        <v>15</v>
      </c>
      <c r="B646" s="1" t="s">
        <v>5479</v>
      </c>
      <c r="C646" s="1" t="s">
        <v>84</v>
      </c>
      <c r="D646" s="1" t="s">
        <v>5444</v>
      </c>
      <c r="F646" s="1" t="s">
        <v>4660</v>
      </c>
      <c r="I646" s="1" t="s">
        <v>5480</v>
      </c>
      <c r="J646" s="1" t="s">
        <v>5481</v>
      </c>
      <c r="K646" s="1" t="s">
        <v>5482</v>
      </c>
      <c r="L646" s="1" t="s">
        <v>5483</v>
      </c>
      <c r="M646" s="1" t="s">
        <v>5484</v>
      </c>
      <c r="N646" s="1" t="s">
        <v>5485</v>
      </c>
      <c r="O646" s="1" t="s">
        <v>5486</v>
      </c>
    </row>
    <row r="647" s="1" customFormat="1" spans="1:15">
      <c r="A647" s="1" t="s">
        <v>15</v>
      </c>
      <c r="B647" s="1" t="s">
        <v>5487</v>
      </c>
      <c r="C647" s="1" t="s">
        <v>47</v>
      </c>
      <c r="D647" s="1" t="s">
        <v>5444</v>
      </c>
      <c r="F647" s="1" t="s">
        <v>5488</v>
      </c>
      <c r="I647" s="1" t="s">
        <v>5489</v>
      </c>
      <c r="J647" s="1" t="s">
        <v>5490</v>
      </c>
      <c r="K647" s="1" t="s">
        <v>5491</v>
      </c>
      <c r="L647" s="1" t="s">
        <v>5492</v>
      </c>
      <c r="M647" s="1" t="s">
        <v>5493</v>
      </c>
      <c r="N647" s="1" t="s">
        <v>5494</v>
      </c>
      <c r="O647" s="1" t="s">
        <v>5495</v>
      </c>
    </row>
    <row r="648" s="1" customFormat="1" spans="1:15">
      <c r="A648" s="1" t="s">
        <v>15</v>
      </c>
      <c r="B648" s="1" t="s">
        <v>5496</v>
      </c>
      <c r="C648" s="1" t="s">
        <v>473</v>
      </c>
      <c r="D648" s="1" t="s">
        <v>5444</v>
      </c>
      <c r="F648" s="1" t="s">
        <v>5497</v>
      </c>
      <c r="I648" s="1" t="s">
        <v>5498</v>
      </c>
      <c r="J648" s="1" t="s">
        <v>5499</v>
      </c>
      <c r="K648" s="1" t="s">
        <v>5500</v>
      </c>
      <c r="L648" s="1" t="s">
        <v>5501</v>
      </c>
      <c r="M648" s="1" t="s">
        <v>5502</v>
      </c>
      <c r="N648" s="1" t="s">
        <v>5503</v>
      </c>
      <c r="O648" s="1" t="s">
        <v>5504</v>
      </c>
    </row>
    <row r="649" s="1" customFormat="1" spans="1:15">
      <c r="A649" s="1" t="s">
        <v>15</v>
      </c>
      <c r="B649" s="1" t="s">
        <v>5505</v>
      </c>
      <c r="C649" s="1" t="s">
        <v>84</v>
      </c>
      <c r="D649" s="1" t="s">
        <v>5444</v>
      </c>
      <c r="F649" s="1" t="s">
        <v>5506</v>
      </c>
      <c r="G649" s="1" t="e">
        <f>-e</f>
        <v>#NAME?</v>
      </c>
      <c r="I649" s="1" t="s">
        <v>5507</v>
      </c>
      <c r="J649" s="1" t="s">
        <v>5508</v>
      </c>
      <c r="K649" s="1" t="s">
        <v>5509</v>
      </c>
      <c r="L649" s="1" t="s">
        <v>5510</v>
      </c>
      <c r="M649" s="1" t="s">
        <v>5511</v>
      </c>
      <c r="N649" s="1" t="s">
        <v>5512</v>
      </c>
      <c r="O649" s="1" t="s">
        <v>5513</v>
      </c>
    </row>
    <row r="650" s="1" customFormat="1" spans="1:15">
      <c r="A650" s="1" t="s">
        <v>15</v>
      </c>
      <c r="B650" s="1" t="s">
        <v>5514</v>
      </c>
      <c r="C650" s="1" t="s">
        <v>17</v>
      </c>
      <c r="D650" s="1" t="s">
        <v>5444</v>
      </c>
      <c r="F650" s="1" t="s">
        <v>5515</v>
      </c>
      <c r="I650" s="1" t="s">
        <v>5516</v>
      </c>
      <c r="J650" s="1" t="s">
        <v>5517</v>
      </c>
      <c r="K650" s="1" t="s">
        <v>5518</v>
      </c>
      <c r="L650" s="1" t="s">
        <v>5519</v>
      </c>
      <c r="M650" s="1" t="s">
        <v>5520</v>
      </c>
      <c r="N650" s="1" t="s">
        <v>5521</v>
      </c>
      <c r="O650" s="1" t="s">
        <v>5522</v>
      </c>
    </row>
    <row r="651" s="1" customFormat="1" spans="1:15">
      <c r="A651" s="1" t="s">
        <v>15</v>
      </c>
      <c r="B651" s="1" t="s">
        <v>5523</v>
      </c>
      <c r="C651" s="1" t="s">
        <v>17</v>
      </c>
      <c r="D651" s="1" t="s">
        <v>5444</v>
      </c>
      <c r="F651" s="1" t="s">
        <v>5524</v>
      </c>
      <c r="G651" s="1" t="e">
        <f>-ary</f>
        <v>#NAME?</v>
      </c>
      <c r="I651" s="1" t="s">
        <v>5525</v>
      </c>
      <c r="J651" s="1" t="s">
        <v>5526</v>
      </c>
      <c r="K651" s="1" t="s">
        <v>5527</v>
      </c>
      <c r="L651" s="1" t="s">
        <v>5528</v>
      </c>
      <c r="M651" s="1" t="s">
        <v>5529</v>
      </c>
      <c r="N651" s="1" t="s">
        <v>5530</v>
      </c>
      <c r="O651" s="1" t="s">
        <v>5531</v>
      </c>
    </row>
    <row r="652" s="1" customFormat="1" spans="1:15">
      <c r="A652" s="1" t="s">
        <v>15</v>
      </c>
      <c r="B652" s="1" t="s">
        <v>5532</v>
      </c>
      <c r="C652" s="1" t="s">
        <v>17</v>
      </c>
      <c r="D652" s="1" t="s">
        <v>5533</v>
      </c>
      <c r="F652" s="1" t="s">
        <v>5534</v>
      </c>
      <c r="I652" s="1" t="s">
        <v>5535</v>
      </c>
      <c r="J652" s="1" t="s">
        <v>5536</v>
      </c>
      <c r="K652" s="1" t="s">
        <v>5537</v>
      </c>
      <c r="L652" s="1" t="s">
        <v>5538</v>
      </c>
      <c r="M652" s="1" t="s">
        <v>5539</v>
      </c>
      <c r="N652" s="1" t="s">
        <v>5540</v>
      </c>
      <c r="O652" s="1" t="s">
        <v>5541</v>
      </c>
    </row>
    <row r="653" s="1" customFormat="1" spans="1:15">
      <c r="A653" s="1" t="s">
        <v>15</v>
      </c>
      <c r="B653" s="1" t="s">
        <v>5542</v>
      </c>
      <c r="C653" s="1" t="s">
        <v>75</v>
      </c>
      <c r="D653" s="1" t="s">
        <v>5533</v>
      </c>
      <c r="F653" s="1" t="s">
        <v>5543</v>
      </c>
      <c r="I653" s="1" t="s">
        <v>5544</v>
      </c>
      <c r="J653" s="1" t="s">
        <v>5545</v>
      </c>
      <c r="K653" s="1" t="s">
        <v>5546</v>
      </c>
      <c r="L653" s="1" t="s">
        <v>5547</v>
      </c>
      <c r="M653" s="1" t="s">
        <v>5548</v>
      </c>
      <c r="N653" s="1" t="s">
        <v>5549</v>
      </c>
      <c r="O653" s="1" t="s">
        <v>5550</v>
      </c>
    </row>
    <row r="654" s="1" customFormat="1" spans="1:15">
      <c r="A654" s="1" t="s">
        <v>15</v>
      </c>
      <c r="B654" s="1" t="s">
        <v>5551</v>
      </c>
      <c r="C654" s="1" t="s">
        <v>84</v>
      </c>
      <c r="D654" s="1" t="s">
        <v>5533</v>
      </c>
      <c r="F654" s="1" t="s">
        <v>5552</v>
      </c>
      <c r="I654" s="1" t="s">
        <v>5553</v>
      </c>
      <c r="J654" s="1" t="s">
        <v>5554</v>
      </c>
      <c r="K654" s="1" t="s">
        <v>5555</v>
      </c>
      <c r="L654" s="1" t="s">
        <v>5556</v>
      </c>
      <c r="M654" s="1" t="s">
        <v>5557</v>
      </c>
      <c r="N654" s="1" t="s">
        <v>5558</v>
      </c>
      <c r="O654" s="1" t="s">
        <v>5559</v>
      </c>
    </row>
    <row r="655" s="1" customFormat="1" spans="1:15">
      <c r="A655" s="1" t="s">
        <v>15</v>
      </c>
      <c r="B655" s="1" t="s">
        <v>5560</v>
      </c>
      <c r="C655" s="1" t="s">
        <v>84</v>
      </c>
      <c r="D655" s="1" t="s">
        <v>5533</v>
      </c>
      <c r="F655" s="1" t="s">
        <v>5561</v>
      </c>
      <c r="I655" s="1" t="s">
        <v>5562</v>
      </c>
      <c r="J655" s="1" t="s">
        <v>5563</v>
      </c>
      <c r="K655" s="1" t="s">
        <v>5564</v>
      </c>
      <c r="L655" s="1" t="s">
        <v>5565</v>
      </c>
      <c r="M655" s="1" t="s">
        <v>5566</v>
      </c>
      <c r="N655" s="1" t="s">
        <v>5567</v>
      </c>
      <c r="O655" s="1" t="s">
        <v>5568</v>
      </c>
    </row>
    <row r="656" s="1" customFormat="1" spans="1:15">
      <c r="A656" s="1" t="s">
        <v>15</v>
      </c>
      <c r="B656" s="1" t="s">
        <v>5569</v>
      </c>
      <c r="C656" s="1" t="s">
        <v>17</v>
      </c>
      <c r="D656" s="1" t="s">
        <v>5533</v>
      </c>
      <c r="F656" s="1" t="s">
        <v>5570</v>
      </c>
      <c r="G656" s="1" t="e">
        <f>-ing</f>
        <v>#NAME?</v>
      </c>
      <c r="I656" s="1" t="s">
        <v>5571</v>
      </c>
      <c r="J656" s="1" t="s">
        <v>5572</v>
      </c>
      <c r="K656" s="1" t="s">
        <v>5573</v>
      </c>
      <c r="L656" s="1" t="s">
        <v>5574</v>
      </c>
      <c r="M656" s="1" t="s">
        <v>5575</v>
      </c>
      <c r="N656" s="1" t="s">
        <v>5576</v>
      </c>
      <c r="O656" s="1" t="s">
        <v>5577</v>
      </c>
    </row>
    <row r="657" s="1" customFormat="1" spans="1:15">
      <c r="A657" s="1" t="s">
        <v>15</v>
      </c>
      <c r="B657" s="1" t="s">
        <v>5578</v>
      </c>
      <c r="C657" s="1" t="s">
        <v>47</v>
      </c>
      <c r="D657" s="1" t="s">
        <v>5533</v>
      </c>
      <c r="F657" s="1" t="s">
        <v>5579</v>
      </c>
      <c r="I657" s="1" t="s">
        <v>5580</v>
      </c>
      <c r="J657" s="1" t="s">
        <v>5581</v>
      </c>
      <c r="K657" s="1" t="s">
        <v>5582</v>
      </c>
      <c r="L657" s="1" t="s">
        <v>5583</v>
      </c>
      <c r="M657" s="1" t="s">
        <v>5584</v>
      </c>
      <c r="N657" s="1" t="s">
        <v>5585</v>
      </c>
      <c r="O657" s="1" t="s">
        <v>5586</v>
      </c>
    </row>
    <row r="658" s="1" customFormat="1" spans="1:15">
      <c r="A658" s="1" t="s">
        <v>15</v>
      </c>
      <c r="B658" s="1" t="s">
        <v>5587</v>
      </c>
      <c r="C658" s="1" t="s">
        <v>75</v>
      </c>
      <c r="D658" s="1" t="s">
        <v>5533</v>
      </c>
      <c r="F658" s="1" t="s">
        <v>1508</v>
      </c>
      <c r="I658" s="1" t="s">
        <v>5588</v>
      </c>
      <c r="J658" s="1" t="s">
        <v>5589</v>
      </c>
      <c r="K658" s="1" t="s">
        <v>5590</v>
      </c>
      <c r="L658" s="1" t="s">
        <v>5591</v>
      </c>
      <c r="M658" s="1" t="s">
        <v>5592</v>
      </c>
      <c r="N658" s="1" t="s">
        <v>5593</v>
      </c>
      <c r="O658" s="1" t="s">
        <v>5594</v>
      </c>
    </row>
    <row r="659" s="1" customFormat="1" spans="1:15">
      <c r="A659" s="1" t="s">
        <v>15</v>
      </c>
      <c r="B659" s="1" t="s">
        <v>5595</v>
      </c>
      <c r="C659" s="1" t="s">
        <v>5596</v>
      </c>
      <c r="D659" s="1" t="s">
        <v>5533</v>
      </c>
      <c r="F659" s="1" t="s">
        <v>5597</v>
      </c>
      <c r="I659" s="1" t="s">
        <v>5598</v>
      </c>
      <c r="J659" s="1" t="s">
        <v>5599</v>
      </c>
      <c r="K659" s="1" t="s">
        <v>5600</v>
      </c>
      <c r="L659" s="1" t="s">
        <v>5601</v>
      </c>
      <c r="M659" s="1" t="s">
        <v>5602</v>
      </c>
      <c r="N659" s="1" t="s">
        <v>5603</v>
      </c>
      <c r="O659" s="1" t="s">
        <v>5604</v>
      </c>
    </row>
    <row r="660" s="1" customFormat="1" spans="1:15">
      <c r="A660" s="1" t="s">
        <v>15</v>
      </c>
      <c r="B660" s="1" t="s">
        <v>5605</v>
      </c>
      <c r="C660" s="1" t="s">
        <v>84</v>
      </c>
      <c r="D660" s="1" t="s">
        <v>5533</v>
      </c>
      <c r="F660" s="1" t="s">
        <v>474</v>
      </c>
      <c r="I660" s="1" t="s">
        <v>5606</v>
      </c>
      <c r="J660" s="1" t="s">
        <v>5607</v>
      </c>
      <c r="K660" s="1" t="s">
        <v>5608</v>
      </c>
      <c r="L660" s="1" t="s">
        <v>5609</v>
      </c>
      <c r="M660" s="1" t="s">
        <v>5610</v>
      </c>
      <c r="N660" s="1" t="s">
        <v>5611</v>
      </c>
      <c r="O660" s="1" t="s">
        <v>5612</v>
      </c>
    </row>
    <row r="661" s="1" customFormat="1" spans="1:15">
      <c r="A661" s="1" t="s">
        <v>15</v>
      </c>
      <c r="B661" s="1" t="s">
        <v>5613</v>
      </c>
      <c r="C661" s="1" t="s">
        <v>47</v>
      </c>
      <c r="D661" s="1" t="s">
        <v>5533</v>
      </c>
      <c r="F661" s="1" t="s">
        <v>5614</v>
      </c>
      <c r="I661" s="1" t="s">
        <v>5615</v>
      </c>
      <c r="J661" s="1" t="s">
        <v>5616</v>
      </c>
      <c r="K661" s="1" t="s">
        <v>5617</v>
      </c>
      <c r="L661" s="1" t="s">
        <v>5618</v>
      </c>
      <c r="M661" s="1" t="s">
        <v>5619</v>
      </c>
      <c r="N661" s="1" t="s">
        <v>5620</v>
      </c>
      <c r="O661" s="1" t="s">
        <v>5621</v>
      </c>
    </row>
    <row r="662" s="1" customFormat="1" spans="1:15">
      <c r="A662" s="1" t="s">
        <v>15</v>
      </c>
      <c r="B662" s="1" t="s">
        <v>5622</v>
      </c>
      <c r="C662" s="1" t="s">
        <v>47</v>
      </c>
      <c r="D662" s="1" t="s">
        <v>5623</v>
      </c>
      <c r="F662" s="1" t="s">
        <v>5561</v>
      </c>
      <c r="I662" s="1" t="s">
        <v>5624</v>
      </c>
      <c r="J662" s="1" t="s">
        <v>5625</v>
      </c>
      <c r="K662" s="1" t="s">
        <v>5626</v>
      </c>
      <c r="L662" s="1" t="s">
        <v>5627</v>
      </c>
      <c r="M662" s="1" t="s">
        <v>5628</v>
      </c>
      <c r="N662" s="1" t="s">
        <v>5629</v>
      </c>
      <c r="O662" s="1" t="s">
        <v>5630</v>
      </c>
    </row>
    <row r="663" s="1" customFormat="1" spans="1:15">
      <c r="A663" s="1" t="s">
        <v>15</v>
      </c>
      <c r="B663" s="1" t="s">
        <v>5631</v>
      </c>
      <c r="C663" s="1" t="s">
        <v>47</v>
      </c>
      <c r="D663" s="1" t="s">
        <v>5623</v>
      </c>
      <c r="F663" s="1" t="s">
        <v>5552</v>
      </c>
      <c r="I663" s="1" t="s">
        <v>5632</v>
      </c>
      <c r="J663" s="1" t="s">
        <v>5633</v>
      </c>
      <c r="K663" s="1" t="s">
        <v>5634</v>
      </c>
      <c r="L663" s="1" t="s">
        <v>5635</v>
      </c>
      <c r="M663" s="1" t="s">
        <v>5636</v>
      </c>
      <c r="N663" s="1" t="s">
        <v>5637</v>
      </c>
      <c r="O663" s="1" t="s">
        <v>5638</v>
      </c>
    </row>
    <row r="664" s="1" customFormat="1" spans="1:15">
      <c r="A664" s="1" t="s">
        <v>15</v>
      </c>
      <c r="B664" s="1" t="s">
        <v>5639</v>
      </c>
      <c r="C664" s="1" t="s">
        <v>47</v>
      </c>
      <c r="D664" s="1" t="s">
        <v>5623</v>
      </c>
      <c r="F664" s="1" t="s">
        <v>5640</v>
      </c>
      <c r="I664" s="1" t="s">
        <v>5641</v>
      </c>
      <c r="J664" s="1" t="s">
        <v>5642</v>
      </c>
      <c r="K664" s="1" t="s">
        <v>5643</v>
      </c>
      <c r="L664" s="1" t="s">
        <v>5644</v>
      </c>
      <c r="M664" s="1" t="s">
        <v>5645</v>
      </c>
      <c r="N664" s="1" t="s">
        <v>5646</v>
      </c>
      <c r="O664" s="1" t="s">
        <v>5647</v>
      </c>
    </row>
    <row r="665" s="1" customFormat="1" spans="1:15">
      <c r="A665" s="1" t="s">
        <v>15</v>
      </c>
      <c r="B665" s="1" t="s">
        <v>5648</v>
      </c>
      <c r="C665" s="1" t="s">
        <v>47</v>
      </c>
      <c r="D665" s="1" t="s">
        <v>5623</v>
      </c>
      <c r="F665" s="1" t="s">
        <v>5649</v>
      </c>
      <c r="I665" s="1" t="s">
        <v>5650</v>
      </c>
      <c r="J665" s="1" t="s">
        <v>5651</v>
      </c>
      <c r="K665" s="1" t="s">
        <v>5652</v>
      </c>
      <c r="L665" s="1" t="s">
        <v>5653</v>
      </c>
      <c r="M665" s="1" t="s">
        <v>5654</v>
      </c>
      <c r="N665" s="1" t="s">
        <v>5655</v>
      </c>
      <c r="O665" s="1" t="s">
        <v>5656</v>
      </c>
    </row>
    <row r="666" s="1" customFormat="1" spans="1:15">
      <c r="A666" s="1" t="s">
        <v>15</v>
      </c>
      <c r="B666" s="1" t="s">
        <v>5657</v>
      </c>
      <c r="C666" s="1" t="s">
        <v>1168</v>
      </c>
      <c r="D666" s="1" t="s">
        <v>5623</v>
      </c>
      <c r="F666" s="1" t="s">
        <v>5658</v>
      </c>
      <c r="I666" s="1" t="s">
        <v>5659</v>
      </c>
      <c r="J666" s="1" t="s">
        <v>5660</v>
      </c>
      <c r="K666" s="1" t="s">
        <v>5661</v>
      </c>
      <c r="L666" s="1" t="s">
        <v>5662</v>
      </c>
      <c r="M666" s="1" t="s">
        <v>5663</v>
      </c>
      <c r="N666" s="1" t="s">
        <v>5664</v>
      </c>
      <c r="O666" s="1" t="s">
        <v>5665</v>
      </c>
    </row>
    <row r="667" s="1" customFormat="1" spans="1:15">
      <c r="A667" s="1" t="s">
        <v>15</v>
      </c>
      <c r="B667" s="1" t="s">
        <v>5666</v>
      </c>
      <c r="C667" s="1" t="s">
        <v>47</v>
      </c>
      <c r="D667" s="1" t="s">
        <v>5623</v>
      </c>
      <c r="F667" s="1" t="s">
        <v>5579</v>
      </c>
      <c r="I667" s="1" t="s">
        <v>5667</v>
      </c>
      <c r="J667" s="1" t="s">
        <v>5668</v>
      </c>
      <c r="K667" s="1" t="s">
        <v>5669</v>
      </c>
      <c r="L667" s="1" t="s">
        <v>5670</v>
      </c>
      <c r="M667" s="1" t="s">
        <v>5671</v>
      </c>
      <c r="N667" s="1" t="s">
        <v>5672</v>
      </c>
      <c r="O667" s="1" t="s">
        <v>5673</v>
      </c>
    </row>
    <row r="668" s="1" customFormat="1" spans="1:15">
      <c r="A668" s="1" t="s">
        <v>15</v>
      </c>
      <c r="B668" s="1" t="s">
        <v>5674</v>
      </c>
      <c r="C668" s="1" t="s">
        <v>47</v>
      </c>
      <c r="D668" s="1" t="s">
        <v>5623</v>
      </c>
      <c r="F668" s="1" t="s">
        <v>5675</v>
      </c>
      <c r="I668" s="1" t="s">
        <v>5676</v>
      </c>
      <c r="J668" s="1" t="s">
        <v>5677</v>
      </c>
      <c r="K668" s="1" t="s">
        <v>5678</v>
      </c>
      <c r="L668" s="1" t="s">
        <v>5679</v>
      </c>
      <c r="M668" s="1" t="s">
        <v>5680</v>
      </c>
      <c r="N668" s="1" t="s">
        <v>5681</v>
      </c>
      <c r="O668" s="1" t="s">
        <v>5682</v>
      </c>
    </row>
    <row r="669" s="1" customFormat="1" spans="1:15">
      <c r="A669" s="1" t="s">
        <v>15</v>
      </c>
      <c r="B669" s="1" t="s">
        <v>5683</v>
      </c>
      <c r="C669" s="1" t="s">
        <v>1168</v>
      </c>
      <c r="D669" s="1" t="s">
        <v>5623</v>
      </c>
      <c r="F669" s="1" t="s">
        <v>5684</v>
      </c>
      <c r="G669" s="1" t="e">
        <f>-s</f>
        <v>#NAME?</v>
      </c>
      <c r="I669" s="1" t="s">
        <v>5685</v>
      </c>
      <c r="J669" s="1" t="s">
        <v>5686</v>
      </c>
      <c r="K669" s="1" t="s">
        <v>5687</v>
      </c>
      <c r="L669" s="1" t="s">
        <v>5688</v>
      </c>
      <c r="M669" s="1" t="s">
        <v>5689</v>
      </c>
      <c r="N669" s="1" t="s">
        <v>5690</v>
      </c>
      <c r="O669" s="1" t="s">
        <v>5691</v>
      </c>
    </row>
    <row r="670" s="1" customFormat="1" spans="1:15">
      <c r="A670" s="1" t="s">
        <v>15</v>
      </c>
      <c r="B670" s="1" t="s">
        <v>5692</v>
      </c>
      <c r="C670" s="1" t="s">
        <v>84</v>
      </c>
      <c r="D670" s="1" t="s">
        <v>5623</v>
      </c>
      <c r="F670" s="1" t="s">
        <v>5693</v>
      </c>
      <c r="I670" s="1" t="s">
        <v>5694</v>
      </c>
      <c r="J670" s="1" t="s">
        <v>5695</v>
      </c>
      <c r="K670" s="1" t="s">
        <v>5696</v>
      </c>
      <c r="L670" s="1" t="s">
        <v>5697</v>
      </c>
      <c r="M670" s="1" t="s">
        <v>5698</v>
      </c>
      <c r="N670" s="1" t="s">
        <v>5699</v>
      </c>
      <c r="O670" s="1" t="s">
        <v>5700</v>
      </c>
    </row>
    <row r="671" s="1" customFormat="1" spans="1:15">
      <c r="A671" s="1" t="s">
        <v>15</v>
      </c>
      <c r="B671" s="1" t="s">
        <v>5701</v>
      </c>
      <c r="C671" s="1" t="s">
        <v>17</v>
      </c>
      <c r="D671" s="1" t="s">
        <v>5623</v>
      </c>
      <c r="F671" s="1" t="s">
        <v>5702</v>
      </c>
      <c r="I671" s="1" t="s">
        <v>5703</v>
      </c>
      <c r="J671" s="1" t="s">
        <v>5704</v>
      </c>
      <c r="K671" s="1" t="s">
        <v>5705</v>
      </c>
      <c r="L671" s="1" t="s">
        <v>5706</v>
      </c>
      <c r="M671" s="1" t="s">
        <v>5707</v>
      </c>
      <c r="N671" s="1" t="s">
        <v>5708</v>
      </c>
      <c r="O671" s="1" t="s">
        <v>5709</v>
      </c>
    </row>
    <row r="672" s="1" customFormat="1" spans="1:15">
      <c r="A672" s="1" t="s">
        <v>15</v>
      </c>
      <c r="B672" s="1" t="s">
        <v>5710</v>
      </c>
      <c r="C672" s="1" t="s">
        <v>84</v>
      </c>
      <c r="F672" s="1" t="s">
        <v>5711</v>
      </c>
      <c r="I672" s="1" t="s">
        <v>5712</v>
      </c>
      <c r="J672" s="1" t="s">
        <v>5713</v>
      </c>
      <c r="K672" s="1" t="s">
        <v>5714</v>
      </c>
      <c r="L672" s="1" t="s">
        <v>5715</v>
      </c>
      <c r="M672" s="1" t="s">
        <v>5716</v>
      </c>
      <c r="N672" s="1" t="s">
        <v>5717</v>
      </c>
      <c r="O672" s="1" t="s">
        <v>5718</v>
      </c>
    </row>
    <row r="673" s="1" customFormat="1" spans="1:15">
      <c r="A673" s="1" t="s">
        <v>15</v>
      </c>
      <c r="B673" s="1" t="s">
        <v>5719</v>
      </c>
      <c r="C673" s="1" t="s">
        <v>17</v>
      </c>
      <c r="F673" s="1" t="s">
        <v>5711</v>
      </c>
      <c r="G673" s="1" t="e">
        <f>-ful</f>
        <v>#NAME?</v>
      </c>
      <c r="I673" s="1" t="s">
        <v>5720</v>
      </c>
      <c r="J673" s="1" t="s">
        <v>5721</v>
      </c>
      <c r="K673" s="1" t="s">
        <v>5722</v>
      </c>
      <c r="L673" s="1" t="s">
        <v>5723</v>
      </c>
      <c r="M673" s="1" t="s">
        <v>5724</v>
      </c>
      <c r="N673" s="1" t="s">
        <v>5725</v>
      </c>
      <c r="O673" s="1" t="s">
        <v>5726</v>
      </c>
    </row>
    <row r="674" s="1" customFormat="1" spans="1:15">
      <c r="A674" s="1" t="s">
        <v>15</v>
      </c>
      <c r="B674" s="1" t="s">
        <v>5727</v>
      </c>
      <c r="C674" s="1" t="s">
        <v>17</v>
      </c>
      <c r="F674" s="1" t="s">
        <v>5728</v>
      </c>
      <c r="G674" s="1" t="e">
        <f>-ific</f>
        <v>#NAME?</v>
      </c>
      <c r="I674" s="1" t="s">
        <v>5729</v>
      </c>
      <c r="J674" s="1" t="s">
        <v>5730</v>
      </c>
      <c r="K674" s="1" t="s">
        <v>5731</v>
      </c>
      <c r="L674" s="1" t="s">
        <v>5732</v>
      </c>
      <c r="M674" s="1" t="s">
        <v>5733</v>
      </c>
      <c r="N674" s="1" t="s">
        <v>5734</v>
      </c>
      <c r="O674" s="1" t="s">
        <v>5735</v>
      </c>
    </row>
    <row r="675" s="1" customFormat="1" spans="1:15">
      <c r="A675" s="1" t="s">
        <v>15</v>
      </c>
      <c r="B675" s="1" t="s">
        <v>5736</v>
      </c>
      <c r="C675" s="1" t="s">
        <v>47</v>
      </c>
      <c r="F675" s="1" t="s">
        <v>5728</v>
      </c>
      <c r="G675" s="1" t="e">
        <f>-ify</f>
        <v>#NAME?</v>
      </c>
      <c r="I675" s="1" t="s">
        <v>5737</v>
      </c>
      <c r="J675" s="1" t="s">
        <v>5738</v>
      </c>
      <c r="K675" s="1" t="s">
        <v>5739</v>
      </c>
      <c r="L675" s="1" t="s">
        <v>5740</v>
      </c>
      <c r="M675" s="1" t="s">
        <v>5741</v>
      </c>
      <c r="N675" s="1" t="s">
        <v>5742</v>
      </c>
      <c r="O675" s="1" t="s">
        <v>5743</v>
      </c>
    </row>
    <row r="676" s="1" customFormat="1" spans="1:15">
      <c r="A676" s="1" t="s">
        <v>15</v>
      </c>
      <c r="B676" s="1" t="s">
        <v>5744</v>
      </c>
      <c r="C676" s="1" t="s">
        <v>84</v>
      </c>
      <c r="F676" s="1" t="s">
        <v>5728</v>
      </c>
      <c r="G676" s="1" t="s">
        <v>5745</v>
      </c>
      <c r="H676" s="1" t="e">
        <f>-ist</f>
        <v>#NAME?</v>
      </c>
      <c r="I676" s="1" t="s">
        <v>5746</v>
      </c>
      <c r="J676" s="1" t="s">
        <v>5747</v>
      </c>
      <c r="K676" s="1" t="s">
        <v>5748</v>
      </c>
      <c r="L676" s="1" t="s">
        <v>5749</v>
      </c>
      <c r="M676" s="1" t="s">
        <v>5750</v>
      </c>
      <c r="N676" s="1" t="s">
        <v>5751</v>
      </c>
      <c r="O676" s="1" t="s">
        <v>5752</v>
      </c>
    </row>
    <row r="677" s="1" customFormat="1" spans="1:15">
      <c r="A677" s="1" t="s">
        <v>15</v>
      </c>
      <c r="B677" s="1" t="s">
        <v>5753</v>
      </c>
      <c r="C677" s="1" t="s">
        <v>47</v>
      </c>
      <c r="D677" s="1" t="s">
        <v>1842</v>
      </c>
      <c r="F677" s="1" t="s">
        <v>5754</v>
      </c>
      <c r="I677" s="1" t="s">
        <v>5755</v>
      </c>
      <c r="J677" s="1" t="s">
        <v>5756</v>
      </c>
      <c r="K677" s="1" t="s">
        <v>5757</v>
      </c>
      <c r="L677" s="1" t="s">
        <v>5758</v>
      </c>
      <c r="M677" s="1" t="s">
        <v>5759</v>
      </c>
      <c r="N677" s="1" t="s">
        <v>5760</v>
      </c>
      <c r="O677" s="1" t="s">
        <v>5761</v>
      </c>
    </row>
    <row r="678" s="1" customFormat="1" spans="1:15">
      <c r="A678" s="1" t="s">
        <v>15</v>
      </c>
      <c r="B678" s="1" t="s">
        <v>5762</v>
      </c>
      <c r="C678" s="1" t="s">
        <v>84</v>
      </c>
      <c r="D678" s="1" t="s">
        <v>1842</v>
      </c>
      <c r="F678" s="1" t="s">
        <v>5754</v>
      </c>
      <c r="G678" s="1" t="e">
        <f>-ment</f>
        <v>#NAME?</v>
      </c>
      <c r="I678" s="1" t="s">
        <v>5763</v>
      </c>
      <c r="J678" s="1" t="s">
        <v>5764</v>
      </c>
      <c r="K678" s="1" t="s">
        <v>5765</v>
      </c>
      <c r="L678" s="1" t="s">
        <v>5766</v>
      </c>
      <c r="M678" s="1" t="s">
        <v>5767</v>
      </c>
      <c r="N678" s="1" t="s">
        <v>5768</v>
      </c>
      <c r="O678" s="1" t="s">
        <v>5769</v>
      </c>
    </row>
    <row r="679" s="1" customFormat="1" spans="1:15">
      <c r="A679" s="1" t="s">
        <v>15</v>
      </c>
      <c r="B679" s="1" t="s">
        <v>5770</v>
      </c>
      <c r="C679" s="1" t="s">
        <v>84</v>
      </c>
      <c r="F679" s="1" t="s">
        <v>5728</v>
      </c>
      <c r="G679" s="1" t="e">
        <f>-_xleta.t</f>
        <v>#VALUE!</v>
      </c>
      <c r="I679" s="1" t="s">
        <v>5771</v>
      </c>
      <c r="J679" s="1" t="s">
        <v>5772</v>
      </c>
      <c r="K679" s="1" t="s">
        <v>5773</v>
      </c>
      <c r="L679" s="1" t="s">
        <v>5774</v>
      </c>
      <c r="M679" s="1" t="s">
        <v>5775</v>
      </c>
      <c r="N679" s="1" t="s">
        <v>5776</v>
      </c>
      <c r="O679" s="1" t="s">
        <v>5777</v>
      </c>
    </row>
    <row r="680" s="1" customFormat="1" spans="1:15">
      <c r="A680" s="1" t="s">
        <v>15</v>
      </c>
      <c r="B680" s="1" t="s">
        <v>5778</v>
      </c>
      <c r="C680" s="1" t="s">
        <v>84</v>
      </c>
      <c r="F680" s="1" t="s">
        <v>5728</v>
      </c>
      <c r="G680" s="1" t="e">
        <f>-ify</f>
        <v>#NAME?</v>
      </c>
      <c r="H680" s="1" t="e">
        <f>-er</f>
        <v>#NAME?</v>
      </c>
      <c r="I680" s="1" t="s">
        <v>5779</v>
      </c>
      <c r="J680" s="1" t="s">
        <v>5780</v>
      </c>
      <c r="K680" s="1" t="s">
        <v>5781</v>
      </c>
      <c r="L680" s="1" t="s">
        <v>5782</v>
      </c>
      <c r="M680" s="1" t="s">
        <v>5783</v>
      </c>
      <c r="N680" s="1" t="s">
        <v>5784</v>
      </c>
      <c r="O680" s="1" t="s">
        <v>5785</v>
      </c>
    </row>
    <row r="681" s="1" customFormat="1" spans="1:15">
      <c r="A681" s="1" t="s">
        <v>15</v>
      </c>
      <c r="B681" s="1" t="s">
        <v>5786</v>
      </c>
      <c r="C681" s="1" t="s">
        <v>84</v>
      </c>
      <c r="F681" s="1" t="s">
        <v>5728</v>
      </c>
      <c r="G681" s="1" t="e">
        <f>-ific</f>
        <v>#NAME?</v>
      </c>
      <c r="H681" s="1" t="e">
        <f>-ation</f>
        <v>#NAME?</v>
      </c>
      <c r="I681" s="1" t="s">
        <v>5787</v>
      </c>
      <c r="J681" s="1" t="s">
        <v>5788</v>
      </c>
      <c r="K681" s="1" t="s">
        <v>5789</v>
      </c>
      <c r="L681" s="1" t="s">
        <v>5790</v>
      </c>
      <c r="M681" s="1" t="s">
        <v>5791</v>
      </c>
      <c r="N681" s="1" t="s">
        <v>5792</v>
      </c>
      <c r="O681" s="1" t="s">
        <v>5793</v>
      </c>
    </row>
    <row r="682" s="1" customFormat="1" spans="1:15">
      <c r="A682" s="1" t="s">
        <v>15</v>
      </c>
      <c r="B682" s="1" t="s">
        <v>5794</v>
      </c>
      <c r="C682" s="1" t="s">
        <v>75</v>
      </c>
      <c r="F682" s="1" t="s">
        <v>5795</v>
      </c>
      <c r="G682" s="1" t="e">
        <f>-er</f>
        <v>#NAME?</v>
      </c>
      <c r="I682" s="1" t="s">
        <v>5796</v>
      </c>
      <c r="J682" s="1" t="s">
        <v>5797</v>
      </c>
      <c r="K682" s="1" t="s">
        <v>5798</v>
      </c>
      <c r="L682" s="1" t="s">
        <v>5799</v>
      </c>
      <c r="M682" s="1" t="s">
        <v>5800</v>
      </c>
      <c r="N682" s="1" t="s">
        <v>5801</v>
      </c>
      <c r="O682" s="1" t="s">
        <v>5802</v>
      </c>
    </row>
    <row r="683" s="1" customFormat="1" spans="1:15">
      <c r="A683" s="1" t="s">
        <v>15</v>
      </c>
      <c r="B683" s="1" t="s">
        <v>5803</v>
      </c>
      <c r="C683" s="1" t="s">
        <v>1168</v>
      </c>
      <c r="F683" s="1" t="s">
        <v>5795</v>
      </c>
      <c r="G683" s="1" t="e">
        <f>-er</f>
        <v>#NAME?</v>
      </c>
      <c r="H683" s="1" t="e">
        <f>-ly</f>
        <v>#NAME?</v>
      </c>
      <c r="I683" s="1" t="s">
        <v>5804</v>
      </c>
      <c r="J683" s="1" t="s">
        <v>5805</v>
      </c>
      <c r="K683" s="1" t="s">
        <v>5806</v>
      </c>
      <c r="L683" s="1" t="s">
        <v>5807</v>
      </c>
      <c r="M683" s="1" t="s">
        <v>5808</v>
      </c>
      <c r="N683" s="1" t="s">
        <v>5809</v>
      </c>
      <c r="O683" s="1" t="s">
        <v>5810</v>
      </c>
    </row>
    <row r="684" s="1" customFormat="1" spans="1:15">
      <c r="A684" s="1" t="s">
        <v>15</v>
      </c>
      <c r="B684" s="1" t="s">
        <v>5811</v>
      </c>
      <c r="C684" s="1" t="s">
        <v>17</v>
      </c>
      <c r="F684" s="1" t="s">
        <v>5812</v>
      </c>
      <c r="G684" s="1" t="e">
        <f>-ary</f>
        <v>#NAME?</v>
      </c>
      <c r="I684" s="1" t="s">
        <v>5813</v>
      </c>
      <c r="J684" s="1" t="s">
        <v>5814</v>
      </c>
      <c r="K684" s="1" t="s">
        <v>5815</v>
      </c>
      <c r="L684" s="1" t="s">
        <v>5816</v>
      </c>
      <c r="M684" s="1" t="s">
        <v>5817</v>
      </c>
      <c r="N684" s="1" t="s">
        <v>5818</v>
      </c>
      <c r="O684" s="1" t="s">
        <v>5819</v>
      </c>
    </row>
    <row r="685" s="1" customFormat="1" spans="1:15">
      <c r="A685" s="1" t="s">
        <v>15</v>
      </c>
      <c r="B685" s="1" t="s">
        <v>5820</v>
      </c>
      <c r="C685" s="1" t="s">
        <v>17</v>
      </c>
      <c r="D685" s="1" t="s">
        <v>5821</v>
      </c>
      <c r="F685" s="1" t="s">
        <v>5812</v>
      </c>
      <c r="G685" s="1" t="e">
        <f>-ary</f>
        <v>#NAME?</v>
      </c>
      <c r="I685" s="1" t="s">
        <v>5822</v>
      </c>
      <c r="J685" s="1" t="s">
        <v>5823</v>
      </c>
      <c r="K685" s="1" t="s">
        <v>5824</v>
      </c>
      <c r="L685" s="1" t="s">
        <v>5825</v>
      </c>
      <c r="M685" s="1" t="s">
        <v>5826</v>
      </c>
      <c r="N685" s="1" t="s">
        <v>5827</v>
      </c>
      <c r="O685" s="1" t="s">
        <v>5828</v>
      </c>
    </row>
    <row r="686" s="1" customFormat="1" spans="1:15">
      <c r="A686" s="1" t="s">
        <v>15</v>
      </c>
      <c r="B686" s="1" t="s">
        <v>5829</v>
      </c>
      <c r="C686" s="1" t="s">
        <v>352</v>
      </c>
      <c r="D686" s="1" t="s">
        <v>5830</v>
      </c>
      <c r="F686" s="1" t="s">
        <v>5812</v>
      </c>
      <c r="G686" s="1" t="e">
        <f>-ate</f>
        <v>#NAME?</v>
      </c>
      <c r="I686" s="1" t="s">
        <v>5831</v>
      </c>
      <c r="J686" s="1" t="s">
        <v>5832</v>
      </c>
      <c r="K686" s="1" t="s">
        <v>5833</v>
      </c>
      <c r="L686" s="1" t="s">
        <v>5834</v>
      </c>
      <c r="M686" s="1" t="s">
        <v>5835</v>
      </c>
      <c r="N686" s="1" t="s">
        <v>5836</v>
      </c>
      <c r="O686" s="1" t="s">
        <v>5837</v>
      </c>
    </row>
    <row r="687" s="1" customFormat="1" spans="1:15">
      <c r="A687" s="1" t="s">
        <v>15</v>
      </c>
      <c r="B687" s="1" t="s">
        <v>5838</v>
      </c>
      <c r="C687" s="1" t="s">
        <v>28</v>
      </c>
      <c r="D687" s="1" t="s">
        <v>1078</v>
      </c>
      <c r="F687" s="1" t="s">
        <v>5812</v>
      </c>
      <c r="G687" s="1" t="e">
        <f>-ate</f>
        <v>#NAME?</v>
      </c>
      <c r="I687" s="1" t="s">
        <v>5839</v>
      </c>
      <c r="J687" s="1" t="s">
        <v>5840</v>
      </c>
      <c r="K687" s="1" t="s">
        <v>5841</v>
      </c>
      <c r="L687" s="1" t="s">
        <v>5842</v>
      </c>
      <c r="M687" s="1" t="s">
        <v>5843</v>
      </c>
      <c r="N687" s="1" t="s">
        <v>5844</v>
      </c>
      <c r="O687" s="1" t="s">
        <v>5845</v>
      </c>
    </row>
    <row r="688" s="1" customFormat="1" spans="1:15">
      <c r="A688" s="1" t="s">
        <v>15</v>
      </c>
      <c r="B688" s="1" t="s">
        <v>5846</v>
      </c>
      <c r="C688" s="1" t="s">
        <v>75</v>
      </c>
      <c r="D688" s="1" t="s">
        <v>48</v>
      </c>
      <c r="F688" s="1" t="s">
        <v>5795</v>
      </c>
      <c r="G688" s="1" t="e">
        <f>-er</f>
        <v>#NAME?</v>
      </c>
      <c r="I688" s="1" t="s">
        <v>5847</v>
      </c>
      <c r="J688" s="1" t="s">
        <v>5848</v>
      </c>
      <c r="K688" s="1" t="s">
        <v>5849</v>
      </c>
      <c r="L688" s="1" t="s">
        <v>5850</v>
      </c>
      <c r="M688" s="1" t="s">
        <v>5851</v>
      </c>
      <c r="N688" s="1" t="s">
        <v>5852</v>
      </c>
      <c r="O688" s="1" t="s">
        <v>5853</v>
      </c>
    </row>
    <row r="689" s="1" customFormat="1" spans="1:15">
      <c r="A689" s="1" t="s">
        <v>15</v>
      </c>
      <c r="B689" s="1" t="s">
        <v>5854</v>
      </c>
      <c r="C689" s="1" t="s">
        <v>17</v>
      </c>
      <c r="D689" s="1" t="s">
        <v>1052</v>
      </c>
      <c r="F689" s="1" t="s">
        <v>5812</v>
      </c>
      <c r="G689" s="1" t="e">
        <f>-ate</f>
        <v>#NAME?</v>
      </c>
      <c r="I689" s="1" t="s">
        <v>5855</v>
      </c>
      <c r="J689" s="1" t="s">
        <v>5856</v>
      </c>
      <c r="K689" s="1" t="s">
        <v>5857</v>
      </c>
      <c r="L689" s="1" t="s">
        <v>5858</v>
      </c>
      <c r="M689" s="1" t="s">
        <v>5859</v>
      </c>
      <c r="N689" s="1" t="s">
        <v>5860</v>
      </c>
      <c r="O689" s="1" t="s">
        <v>5861</v>
      </c>
    </row>
    <row r="690" s="1" customFormat="1" spans="1:15">
      <c r="A690" s="1" t="s">
        <v>15</v>
      </c>
      <c r="B690" s="1" t="s">
        <v>5862</v>
      </c>
      <c r="C690" s="1" t="s">
        <v>483</v>
      </c>
      <c r="F690" s="1" t="s">
        <v>5812</v>
      </c>
      <c r="G690" s="1" t="e">
        <f>-al</f>
        <v>#NAME?</v>
      </c>
      <c r="I690" s="1" t="s">
        <v>5863</v>
      </c>
      <c r="J690" s="1" t="s">
        <v>5864</v>
      </c>
      <c r="K690" s="1" t="s">
        <v>5865</v>
      </c>
      <c r="L690" s="1" t="s">
        <v>5866</v>
      </c>
      <c r="M690" s="1" t="s">
        <v>5867</v>
      </c>
      <c r="N690" s="1" t="s">
        <v>5868</v>
      </c>
      <c r="O690" s="1" t="s">
        <v>5869</v>
      </c>
    </row>
    <row r="691" s="1" customFormat="1" spans="1:15">
      <c r="A691" s="1" t="s">
        <v>15</v>
      </c>
      <c r="B691" s="1" t="s">
        <v>5870</v>
      </c>
      <c r="C691" s="1" t="s">
        <v>84</v>
      </c>
      <c r="F691" s="1" t="s">
        <v>5812</v>
      </c>
      <c r="G691" s="1" t="e">
        <f>-ance</f>
        <v>#NAME?</v>
      </c>
      <c r="I691" s="1" t="s">
        <v>5871</v>
      </c>
      <c r="J691" s="1" t="s">
        <v>5872</v>
      </c>
      <c r="K691" s="1" t="s">
        <v>5873</v>
      </c>
      <c r="L691" s="1" t="s">
        <v>5874</v>
      </c>
      <c r="M691" s="1" t="s">
        <v>5875</v>
      </c>
      <c r="N691" s="1" t="s">
        <v>5876</v>
      </c>
      <c r="O691" s="1" t="s">
        <v>5877</v>
      </c>
    </row>
    <row r="692" s="1" customFormat="1" spans="1:15">
      <c r="A692" s="1" t="s">
        <v>15</v>
      </c>
      <c r="B692" s="1" t="s">
        <v>5878</v>
      </c>
      <c r="C692" s="1" t="s">
        <v>84</v>
      </c>
      <c r="F692" s="1" t="s">
        <v>5879</v>
      </c>
      <c r="G692" s="1" t="e">
        <f>-in</f>
        <v>#NAME?</v>
      </c>
      <c r="I692" s="1" t="s">
        <v>5880</v>
      </c>
      <c r="J692" s="1" t="s">
        <v>5881</v>
      </c>
      <c r="K692" s="1" t="s">
        <v>5882</v>
      </c>
      <c r="L692" s="1" t="s">
        <v>5883</v>
      </c>
      <c r="M692" s="1" t="s">
        <v>5884</v>
      </c>
      <c r="N692" s="1" t="s">
        <v>5885</v>
      </c>
      <c r="O692" s="1" t="s">
        <v>5886</v>
      </c>
    </row>
    <row r="693" s="1" customFormat="1" spans="1:15">
      <c r="A693" s="1" t="s">
        <v>15</v>
      </c>
      <c r="B693" s="1" t="s">
        <v>5887</v>
      </c>
      <c r="C693" s="1" t="s">
        <v>483</v>
      </c>
      <c r="F693" s="1" t="s">
        <v>5879</v>
      </c>
      <c r="G693" s="1" t="e">
        <f>-in</f>
        <v>#NAME?</v>
      </c>
      <c r="H693" s="1" t="e">
        <f>-al</f>
        <v>#NAME?</v>
      </c>
      <c r="I693" s="1" t="s">
        <v>5888</v>
      </c>
      <c r="J693" s="1" t="s">
        <v>5889</v>
      </c>
      <c r="K693" s="1" t="s">
        <v>5890</v>
      </c>
      <c r="L693" s="1" t="s">
        <v>5891</v>
      </c>
      <c r="M693" s="1" t="s">
        <v>5892</v>
      </c>
      <c r="N693" s="1" t="s">
        <v>5893</v>
      </c>
      <c r="O693" s="1" t="s">
        <v>5894</v>
      </c>
    </row>
    <row r="694" s="1" customFormat="1" spans="1:15">
      <c r="A694" s="1" t="s">
        <v>15</v>
      </c>
      <c r="B694" s="1" t="s">
        <v>5895</v>
      </c>
      <c r="C694" s="1" t="s">
        <v>47</v>
      </c>
      <c r="F694" s="1" t="s">
        <v>5879</v>
      </c>
      <c r="G694" s="1" t="e">
        <f>-in</f>
        <v>#NAME?</v>
      </c>
      <c r="H694" s="1" t="e">
        <f>-ate</f>
        <v>#NAME?</v>
      </c>
      <c r="I694" s="1" t="s">
        <v>5896</v>
      </c>
      <c r="J694" s="1" t="s">
        <v>5897</v>
      </c>
      <c r="K694" s="1" t="s">
        <v>5898</v>
      </c>
      <c r="L694" s="1" t="s">
        <v>5899</v>
      </c>
      <c r="M694" s="1" t="s">
        <v>5900</v>
      </c>
      <c r="N694" s="1" t="s">
        <v>5901</v>
      </c>
      <c r="O694" s="1" t="s">
        <v>5902</v>
      </c>
    </row>
    <row r="695" s="1" customFormat="1" spans="1:15">
      <c r="A695" s="1" t="s">
        <v>15</v>
      </c>
      <c r="B695" s="1" t="s">
        <v>5903</v>
      </c>
      <c r="C695" s="1" t="s">
        <v>84</v>
      </c>
      <c r="F695" s="1" t="s">
        <v>5879</v>
      </c>
      <c r="G695" s="1" t="e">
        <f>-inal</f>
        <v>#NAME?</v>
      </c>
      <c r="H695" s="1" t="e">
        <f>-ity</f>
        <v>#NAME?</v>
      </c>
      <c r="I695" s="1" t="s">
        <v>5904</v>
      </c>
      <c r="J695" s="1" t="s">
        <v>5905</v>
      </c>
      <c r="K695" s="1" t="s">
        <v>5906</v>
      </c>
      <c r="L695" s="1" t="s">
        <v>5907</v>
      </c>
      <c r="M695" s="1" t="s">
        <v>5908</v>
      </c>
      <c r="N695" s="1" t="s">
        <v>5909</v>
      </c>
      <c r="O695" s="1" t="s">
        <v>5910</v>
      </c>
    </row>
    <row r="696" s="1" customFormat="1" spans="1:15">
      <c r="A696" s="1" t="s">
        <v>15</v>
      </c>
      <c r="B696" s="1" t="s">
        <v>5911</v>
      </c>
      <c r="C696" s="1" t="s">
        <v>327</v>
      </c>
      <c r="F696" s="1" t="s">
        <v>5879</v>
      </c>
      <c r="G696" s="1" t="e">
        <f>-inal</f>
        <v>#NAME?</v>
      </c>
      <c r="H696" s="1" t="e">
        <f>-ly</f>
        <v>#NAME?</v>
      </c>
      <c r="I696" s="1" t="s">
        <v>5912</v>
      </c>
      <c r="J696" s="1" t="s">
        <v>5913</v>
      </c>
      <c r="K696" s="1" t="s">
        <v>5914</v>
      </c>
      <c r="L696" s="1" t="s">
        <v>5915</v>
      </c>
      <c r="M696" s="1" t="s">
        <v>5916</v>
      </c>
      <c r="N696" s="1" t="s">
        <v>5917</v>
      </c>
      <c r="O696" s="1" t="s">
        <v>5918</v>
      </c>
    </row>
    <row r="697" s="1" customFormat="1" spans="1:15">
      <c r="A697" s="1" t="s">
        <v>15</v>
      </c>
      <c r="B697" s="1" t="s">
        <v>5919</v>
      </c>
      <c r="C697" s="1" t="s">
        <v>84</v>
      </c>
      <c r="D697" s="1" t="s">
        <v>18</v>
      </c>
      <c r="F697" s="1" t="s">
        <v>5879</v>
      </c>
      <c r="G697" s="1" t="e">
        <f>-ine</f>
        <v>#NAME?</v>
      </c>
      <c r="I697" s="1" t="s">
        <v>5920</v>
      </c>
      <c r="J697" s="1" t="s">
        <v>5921</v>
      </c>
      <c r="K697" s="1" t="s">
        <v>5922</v>
      </c>
      <c r="L697" s="1" t="s">
        <v>5923</v>
      </c>
      <c r="M697" s="1" t="s">
        <v>5924</v>
      </c>
      <c r="N697" s="1" t="s">
        <v>5925</v>
      </c>
      <c r="O697" s="1" t="s">
        <v>5926</v>
      </c>
    </row>
    <row r="698" s="1" customFormat="1" spans="1:15">
      <c r="A698" s="1" t="s">
        <v>15</v>
      </c>
      <c r="B698" s="1" t="s">
        <v>5927</v>
      </c>
      <c r="C698" s="1" t="s">
        <v>17</v>
      </c>
      <c r="D698" s="1" t="s">
        <v>18</v>
      </c>
      <c r="F698" s="1" t="s">
        <v>5879</v>
      </c>
      <c r="G698" s="1" t="e">
        <f>-in</f>
        <v>#NAME?</v>
      </c>
      <c r="H698" s="1" t="e">
        <f>-al</f>
        <v>#NAME?</v>
      </c>
      <c r="I698" s="1" t="s">
        <v>5928</v>
      </c>
      <c r="J698" s="1" t="s">
        <v>5929</v>
      </c>
      <c r="K698" s="1" t="s">
        <v>5930</v>
      </c>
      <c r="L698" s="1" t="s">
        <v>5931</v>
      </c>
      <c r="M698" s="1" t="s">
        <v>5932</v>
      </c>
      <c r="N698" s="1" t="s">
        <v>5933</v>
      </c>
      <c r="O698" s="1" t="s">
        <v>5934</v>
      </c>
    </row>
    <row r="699" s="1" customFormat="1" spans="1:15">
      <c r="A699" s="1" t="s">
        <v>15</v>
      </c>
      <c r="B699" s="1" t="s">
        <v>5935</v>
      </c>
      <c r="C699" s="1" t="s">
        <v>17</v>
      </c>
      <c r="D699" s="1" t="s">
        <v>1574</v>
      </c>
      <c r="F699" s="1" t="s">
        <v>5879</v>
      </c>
      <c r="G699" s="1" t="e">
        <f>-in</f>
        <v>#NAME?</v>
      </c>
      <c r="H699" s="1" t="e">
        <f>-al</f>
        <v>#NAME?</v>
      </c>
      <c r="I699" s="1" t="s">
        <v>5936</v>
      </c>
      <c r="J699" s="1" t="s">
        <v>5937</v>
      </c>
      <c r="K699" s="1" t="s">
        <v>5938</v>
      </c>
      <c r="L699" s="1" t="s">
        <v>5939</v>
      </c>
      <c r="M699" s="1" t="s">
        <v>5940</v>
      </c>
      <c r="N699" s="1" t="s">
        <v>5941</v>
      </c>
      <c r="O699" s="1" t="s">
        <v>5942</v>
      </c>
    </row>
    <row r="700" s="1" customFormat="1" spans="1:15">
      <c r="A700" s="1" t="s">
        <v>15</v>
      </c>
      <c r="B700" s="1" t="s">
        <v>5943</v>
      </c>
      <c r="C700" s="1" t="s">
        <v>84</v>
      </c>
      <c r="F700" s="1" t="s">
        <v>5879</v>
      </c>
      <c r="G700" s="1" t="e">
        <f>-in</f>
        <v>#NAME?</v>
      </c>
      <c r="H700" s="1" t="e">
        <f>-ation</f>
        <v>#NAME?</v>
      </c>
      <c r="I700" s="1" t="s">
        <v>5944</v>
      </c>
      <c r="J700" s="1" t="s">
        <v>5945</v>
      </c>
      <c r="K700" s="1" t="s">
        <v>5946</v>
      </c>
      <c r="L700" s="1" t="s">
        <v>5947</v>
      </c>
      <c r="M700" s="1" t="s">
        <v>5948</v>
      </c>
      <c r="N700" s="1" t="s">
        <v>5949</v>
      </c>
      <c r="O700" s="1" t="s">
        <v>5950</v>
      </c>
    </row>
    <row r="701" s="1" customFormat="1" spans="1:15">
      <c r="A701" s="1" t="s">
        <v>15</v>
      </c>
      <c r="B701" s="1" t="s">
        <v>5951</v>
      </c>
      <c r="C701" s="1" t="s">
        <v>84</v>
      </c>
      <c r="F701" s="1" t="s">
        <v>5879</v>
      </c>
      <c r="G701" s="1" t="e">
        <f>-in</f>
        <v>#NAME?</v>
      </c>
      <c r="H701" s="1" t="e">
        <f>-ator</f>
        <v>#NAME?</v>
      </c>
      <c r="I701" s="1" t="s">
        <v>5952</v>
      </c>
      <c r="J701" s="1" t="s">
        <v>5953</v>
      </c>
      <c r="K701" s="1" t="s">
        <v>5954</v>
      </c>
      <c r="L701" s="1" t="s">
        <v>5955</v>
      </c>
      <c r="M701" s="1" t="s">
        <v>5956</v>
      </c>
      <c r="N701" s="1" t="s">
        <v>5957</v>
      </c>
      <c r="O701" s="1" t="s">
        <v>5958</v>
      </c>
    </row>
    <row r="702" s="1" customFormat="1" spans="1:15">
      <c r="A702" s="1" t="s">
        <v>15</v>
      </c>
      <c r="B702" s="1" t="s">
        <v>5959</v>
      </c>
      <c r="C702" s="1" t="s">
        <v>17</v>
      </c>
      <c r="D702" s="1" t="s">
        <v>3465</v>
      </c>
      <c r="F702" s="1" t="s">
        <v>5462</v>
      </c>
      <c r="I702" s="1" t="s">
        <v>5960</v>
      </c>
      <c r="J702" s="1" t="s">
        <v>5961</v>
      </c>
      <c r="K702" s="1" t="s">
        <v>5962</v>
      </c>
      <c r="L702" s="1" t="s">
        <v>5963</v>
      </c>
      <c r="M702" s="1" t="s">
        <v>5964</v>
      </c>
      <c r="N702" s="1" t="s">
        <v>5965</v>
      </c>
      <c r="O702" s="1" t="s">
        <v>5966</v>
      </c>
    </row>
    <row r="703" s="1" customFormat="1" spans="1:15">
      <c r="A703" s="1" t="s">
        <v>15</v>
      </c>
      <c r="B703" s="1" t="s">
        <v>5967</v>
      </c>
      <c r="C703" s="1" t="s">
        <v>84</v>
      </c>
      <c r="D703" s="1" t="s">
        <v>3465</v>
      </c>
      <c r="F703" s="1" t="s">
        <v>3068</v>
      </c>
      <c r="G703" s="1" t="e">
        <f>-y</f>
        <v>#NAME?</v>
      </c>
      <c r="I703" s="1" t="s">
        <v>5968</v>
      </c>
      <c r="J703" s="1" t="s">
        <v>5969</v>
      </c>
      <c r="K703" s="1" t="s">
        <v>5970</v>
      </c>
      <c r="L703" s="1" t="s">
        <v>5971</v>
      </c>
      <c r="M703" s="1" t="s">
        <v>5972</v>
      </c>
      <c r="N703" s="1" t="s">
        <v>5973</v>
      </c>
      <c r="O703" s="1" t="s">
        <v>5974</v>
      </c>
    </row>
    <row r="704" s="1" customFormat="1" spans="1:15">
      <c r="A704" s="1" t="s">
        <v>15</v>
      </c>
      <c r="B704" s="1" t="s">
        <v>5975</v>
      </c>
      <c r="C704" s="1" t="s">
        <v>84</v>
      </c>
      <c r="D704" s="1" t="s">
        <v>3465</v>
      </c>
      <c r="F704" s="1" t="s">
        <v>5976</v>
      </c>
      <c r="G704" s="1" t="e">
        <f>-ist</f>
        <v>#NAME?</v>
      </c>
      <c r="I704" s="1" t="s">
        <v>5977</v>
      </c>
      <c r="J704" s="1" t="s">
        <v>5978</v>
      </c>
      <c r="K704" s="1" t="s">
        <v>5979</v>
      </c>
      <c r="L704" s="1" t="s">
        <v>5980</v>
      </c>
      <c r="M704" s="1" t="s">
        <v>5981</v>
      </c>
      <c r="N704" s="1" t="s">
        <v>5982</v>
      </c>
      <c r="O704" s="1" t="s">
        <v>5983</v>
      </c>
    </row>
    <row r="705" s="1" customFormat="1" spans="1:15">
      <c r="A705" s="1" t="s">
        <v>15</v>
      </c>
      <c r="B705" s="1" t="s">
        <v>5984</v>
      </c>
      <c r="C705" s="1" t="s">
        <v>84</v>
      </c>
      <c r="D705" s="1" t="s">
        <v>3465</v>
      </c>
      <c r="F705" s="1" t="s">
        <v>1207</v>
      </c>
      <c r="G705" s="1" t="e">
        <f>-ics</f>
        <v>#NAME?</v>
      </c>
      <c r="I705" s="1" t="s">
        <v>5985</v>
      </c>
      <c r="J705" s="1" t="s">
        <v>5986</v>
      </c>
      <c r="K705" s="1" t="s">
        <v>5987</v>
      </c>
      <c r="L705" s="1" t="s">
        <v>5988</v>
      </c>
      <c r="M705" s="1" t="s">
        <v>5989</v>
      </c>
      <c r="N705" s="1" t="s">
        <v>5990</v>
      </c>
      <c r="O705" s="1" t="s">
        <v>5991</v>
      </c>
    </row>
    <row r="706" s="1" customFormat="1" spans="1:15">
      <c r="A706" s="1" t="s">
        <v>15</v>
      </c>
      <c r="B706" s="1" t="s">
        <v>5992</v>
      </c>
      <c r="C706" s="1" t="s">
        <v>17</v>
      </c>
      <c r="D706" s="1" t="s">
        <v>3465</v>
      </c>
      <c r="F706" s="1" t="s">
        <v>3032</v>
      </c>
      <c r="G706" s="1" t="e">
        <f>-al</f>
        <v>#NAME?</v>
      </c>
      <c r="I706" s="1" t="s">
        <v>5993</v>
      </c>
      <c r="J706" s="1" t="s">
        <v>5994</v>
      </c>
      <c r="K706" s="1" t="s">
        <v>5995</v>
      </c>
      <c r="L706" s="1" t="s">
        <v>5996</v>
      </c>
      <c r="M706" s="1" t="s">
        <v>5997</v>
      </c>
      <c r="N706" s="1" t="s">
        <v>5998</v>
      </c>
      <c r="O706" s="1" t="s">
        <v>5999</v>
      </c>
    </row>
    <row r="707" s="1" customFormat="1" spans="1:15">
      <c r="A707" s="1" t="s">
        <v>15</v>
      </c>
      <c r="B707" s="1" t="s">
        <v>6000</v>
      </c>
      <c r="C707" s="1" t="s">
        <v>84</v>
      </c>
      <c r="D707" s="1" t="s">
        <v>3465</v>
      </c>
      <c r="F707" s="1" t="s">
        <v>5462</v>
      </c>
      <c r="G707" s="1" t="e">
        <f>-y</f>
        <v>#NAME?</v>
      </c>
      <c r="I707" s="1" t="s">
        <v>6001</v>
      </c>
      <c r="J707" s="1" t="s">
        <v>6002</v>
      </c>
      <c r="K707" s="1" t="s">
        <v>6003</v>
      </c>
      <c r="L707" s="1" t="s">
        <v>6004</v>
      </c>
      <c r="M707" s="1" t="s">
        <v>6005</v>
      </c>
      <c r="N707" s="1" t="s">
        <v>6006</v>
      </c>
      <c r="O707" s="1" t="s">
        <v>6007</v>
      </c>
    </row>
    <row r="708" s="1" customFormat="1" spans="1:15">
      <c r="A708" s="1" t="s">
        <v>15</v>
      </c>
      <c r="B708" s="1" t="s">
        <v>6008</v>
      </c>
      <c r="C708" s="1" t="s">
        <v>84</v>
      </c>
      <c r="D708" s="1" t="s">
        <v>3465</v>
      </c>
      <c r="F708" s="1" t="s">
        <v>5976</v>
      </c>
      <c r="G708" s="1" t="e">
        <f>-ics</f>
        <v>#NAME?</v>
      </c>
      <c r="I708" s="1" t="s">
        <v>6009</v>
      </c>
      <c r="J708" s="1" t="s">
        <v>6010</v>
      </c>
      <c r="K708" s="1" t="s">
        <v>6011</v>
      </c>
      <c r="L708" s="1" t="s">
        <v>6012</v>
      </c>
      <c r="M708" s="1" t="s">
        <v>6013</v>
      </c>
      <c r="N708" s="1" t="s">
        <v>6014</v>
      </c>
      <c r="O708" s="1" t="s">
        <v>6015</v>
      </c>
    </row>
    <row r="709" s="1" customFormat="1" spans="1:15">
      <c r="A709" s="1" t="s">
        <v>15</v>
      </c>
      <c r="B709" s="1" t="s">
        <v>6016</v>
      </c>
      <c r="C709" s="1" t="s">
        <v>17</v>
      </c>
      <c r="D709" s="1" t="s">
        <v>3465</v>
      </c>
      <c r="F709" s="1" t="s">
        <v>1207</v>
      </c>
      <c r="G709" s="1" t="e">
        <f>-ic</f>
        <v>#NAME?</v>
      </c>
      <c r="I709" s="1" t="s">
        <v>6017</v>
      </c>
      <c r="J709" s="1" t="s">
        <v>6018</v>
      </c>
      <c r="K709" s="1" t="s">
        <v>6019</v>
      </c>
      <c r="L709" s="1" t="s">
        <v>6020</v>
      </c>
      <c r="M709" s="1" t="s">
        <v>6021</v>
      </c>
      <c r="N709" s="1" t="s">
        <v>6022</v>
      </c>
      <c r="O709" s="1" t="s">
        <v>6023</v>
      </c>
    </row>
    <row r="710" s="1" customFormat="1" spans="1:15">
      <c r="A710" s="1" t="s">
        <v>15</v>
      </c>
      <c r="B710" s="1" t="s">
        <v>6024</v>
      </c>
      <c r="C710" s="1" t="s">
        <v>84</v>
      </c>
      <c r="D710" s="1" t="s">
        <v>3465</v>
      </c>
      <c r="F710" s="1" t="s">
        <v>6025</v>
      </c>
      <c r="I710" s="1" t="s">
        <v>6026</v>
      </c>
      <c r="J710" s="1" t="s">
        <v>6027</v>
      </c>
      <c r="K710" s="1" t="s">
        <v>6028</v>
      </c>
      <c r="L710" s="1" t="s">
        <v>6029</v>
      </c>
      <c r="M710" s="1" t="s">
        <v>6030</v>
      </c>
      <c r="N710" s="1" t="s">
        <v>6031</v>
      </c>
      <c r="O710" s="1" t="s">
        <v>6032</v>
      </c>
    </row>
    <row r="711" s="1" customFormat="1" spans="1:15">
      <c r="A711" s="1" t="s">
        <v>15</v>
      </c>
      <c r="B711" s="1" t="s">
        <v>6033</v>
      </c>
      <c r="C711" s="1" t="s">
        <v>84</v>
      </c>
      <c r="D711" s="1" t="s">
        <v>3465</v>
      </c>
      <c r="F711" s="1" t="s">
        <v>1207</v>
      </c>
      <c r="G711" s="1" t="e">
        <f>-ist</f>
        <v>#NAME?</v>
      </c>
      <c r="I711" s="1" t="s">
        <v>6034</v>
      </c>
      <c r="J711" s="1" t="s">
        <v>6035</v>
      </c>
      <c r="K711" s="1" t="s">
        <v>6036</v>
      </c>
      <c r="L711" s="1" t="s">
        <v>6037</v>
      </c>
      <c r="M711" s="1" t="s">
        <v>6038</v>
      </c>
      <c r="N711" s="1" t="s">
        <v>6039</v>
      </c>
      <c r="O711" s="1" t="s">
        <v>6040</v>
      </c>
    </row>
    <row r="712" s="1" customFormat="1" spans="1:15">
      <c r="A712" s="1" t="s">
        <v>15</v>
      </c>
      <c r="B712" s="1" t="s">
        <v>6041</v>
      </c>
      <c r="C712" s="1" t="s">
        <v>47</v>
      </c>
      <c r="F712" s="1" t="s">
        <v>6042</v>
      </c>
      <c r="G712" s="1" t="e">
        <f>-ate</f>
        <v>#NAME?</v>
      </c>
      <c r="I712" s="1" t="s">
        <v>6043</v>
      </c>
      <c r="J712" s="1" t="s">
        <v>6044</v>
      </c>
      <c r="K712" s="1" t="s">
        <v>6045</v>
      </c>
      <c r="L712" s="1" t="s">
        <v>6046</v>
      </c>
      <c r="M712" s="1" t="s">
        <v>6047</v>
      </c>
      <c r="N712" s="1" t="s">
        <v>6048</v>
      </c>
      <c r="O712" s="1" t="s">
        <v>6049</v>
      </c>
    </row>
    <row r="713" s="1" customFormat="1" spans="1:15">
      <c r="A713" s="1" t="s">
        <v>15</v>
      </c>
      <c r="B713" s="1" t="s">
        <v>6050</v>
      </c>
      <c r="C713" s="1" t="s">
        <v>84</v>
      </c>
      <c r="F713" s="1" t="s">
        <v>6042</v>
      </c>
      <c r="G713" s="1" t="e">
        <f>-ate</f>
        <v>#NAME?</v>
      </c>
      <c r="H713" s="1" t="e">
        <f>-ion</f>
        <v>#NAME?</v>
      </c>
      <c r="I713" s="1" t="s">
        <v>6051</v>
      </c>
      <c r="J713" s="1" t="s">
        <v>6052</v>
      </c>
      <c r="K713" s="1" t="s">
        <v>6053</v>
      </c>
      <c r="L713" s="1" t="s">
        <v>6054</v>
      </c>
      <c r="M713" s="1" t="s">
        <v>6055</v>
      </c>
      <c r="N713" s="1" t="s">
        <v>6056</v>
      </c>
      <c r="O713" s="1" t="s">
        <v>6057</v>
      </c>
    </row>
    <row r="714" s="1" customFormat="1" spans="1:15">
      <c r="A714" s="1" t="s">
        <v>15</v>
      </c>
      <c r="B714" s="1" t="s">
        <v>6058</v>
      </c>
      <c r="C714" s="1" t="s">
        <v>84</v>
      </c>
      <c r="F714" s="1" t="s">
        <v>6042</v>
      </c>
      <c r="G714" s="1" t="e">
        <f>-ate</f>
        <v>#NAME?</v>
      </c>
      <c r="H714" s="1" t="e">
        <f>-_xleta.or</f>
        <v>#VALUE!</v>
      </c>
      <c r="I714" s="1" t="s">
        <v>6059</v>
      </c>
      <c r="J714" s="1" t="s">
        <v>6060</v>
      </c>
      <c r="K714" s="1" t="s">
        <v>6061</v>
      </c>
      <c r="L714" s="1" t="s">
        <v>6062</v>
      </c>
      <c r="M714" s="1" t="s">
        <v>6063</v>
      </c>
      <c r="N714" s="1" t="s">
        <v>6064</v>
      </c>
      <c r="O714" s="1" t="s">
        <v>6065</v>
      </c>
    </row>
    <row r="715" s="1" customFormat="1" spans="1:15">
      <c r="A715" s="1" t="s">
        <v>15</v>
      </c>
      <c r="B715" s="1" t="s">
        <v>6066</v>
      </c>
      <c r="C715" s="1" t="s">
        <v>47</v>
      </c>
      <c r="D715" s="1" t="s">
        <v>5830</v>
      </c>
      <c r="F715" s="1" t="s">
        <v>6042</v>
      </c>
      <c r="G715" s="1" t="e">
        <f>-ate</f>
        <v>#NAME?</v>
      </c>
      <c r="I715" s="1" t="s">
        <v>6067</v>
      </c>
      <c r="J715" s="1" t="s">
        <v>6068</v>
      </c>
      <c r="K715" s="1" t="s">
        <v>6069</v>
      </c>
      <c r="L715" s="1" t="s">
        <v>6070</v>
      </c>
      <c r="M715" s="1" t="s">
        <v>6071</v>
      </c>
      <c r="N715" s="1" t="s">
        <v>6072</v>
      </c>
      <c r="O715" s="1" t="s">
        <v>6073</v>
      </c>
    </row>
    <row r="716" s="1" customFormat="1" spans="1:15">
      <c r="A716" s="1" t="s">
        <v>15</v>
      </c>
      <c r="B716" s="1" t="s">
        <v>6074</v>
      </c>
      <c r="C716" s="1" t="s">
        <v>84</v>
      </c>
      <c r="D716" s="1" t="s">
        <v>5830</v>
      </c>
      <c r="F716" s="1" t="s">
        <v>6042</v>
      </c>
      <c r="G716" s="1" t="e">
        <f>-ate</f>
        <v>#NAME?</v>
      </c>
      <c r="H716" s="1" t="e">
        <f>-ion</f>
        <v>#NAME?</v>
      </c>
      <c r="I716" s="1" t="s">
        <v>6075</v>
      </c>
      <c r="J716" s="1" t="s">
        <v>6068</v>
      </c>
      <c r="K716" s="1" t="s">
        <v>6076</v>
      </c>
      <c r="L716" s="1" t="s">
        <v>6077</v>
      </c>
      <c r="M716" s="1" t="s">
        <v>6078</v>
      </c>
      <c r="N716" s="1" t="s">
        <v>6079</v>
      </c>
      <c r="O716" s="1" t="s">
        <v>6080</v>
      </c>
    </row>
    <row r="717" s="1" customFormat="1" spans="1:15">
      <c r="A717" s="1" t="s">
        <v>15</v>
      </c>
      <c r="B717" s="1" t="s">
        <v>6081</v>
      </c>
      <c r="C717" s="1" t="s">
        <v>17</v>
      </c>
      <c r="D717" s="1" t="s">
        <v>5830</v>
      </c>
      <c r="F717" s="1" t="s">
        <v>6042</v>
      </c>
      <c r="G717" s="1" t="e">
        <f>-ate</f>
        <v>#NAME?</v>
      </c>
      <c r="H717" s="1" t="e">
        <f>-ive</f>
        <v>#NAME?</v>
      </c>
      <c r="I717" s="1" t="s">
        <v>6082</v>
      </c>
      <c r="J717" s="1" t="s">
        <v>6083</v>
      </c>
      <c r="K717" s="1" t="s">
        <v>6084</v>
      </c>
      <c r="L717" s="1" t="s">
        <v>6085</v>
      </c>
      <c r="M717" s="1" t="s">
        <v>6086</v>
      </c>
      <c r="N717" s="1" t="s">
        <v>6087</v>
      </c>
      <c r="O717" s="1" t="s">
        <v>6088</v>
      </c>
    </row>
    <row r="718" s="1" customFormat="1" spans="1:15">
      <c r="A718" s="1" t="s">
        <v>15</v>
      </c>
      <c r="B718" s="1" t="s">
        <v>6089</v>
      </c>
      <c r="C718" s="1" t="s">
        <v>84</v>
      </c>
      <c r="F718" s="1" t="s">
        <v>6042</v>
      </c>
      <c r="G718" s="1" t="e">
        <f>-a</f>
        <v>#NAME?</v>
      </c>
      <c r="I718" s="1" t="s">
        <v>6090</v>
      </c>
      <c r="J718" s="1" t="s">
        <v>6091</v>
      </c>
      <c r="K718" s="1" t="s">
        <v>6092</v>
      </c>
      <c r="L718" s="1" t="s">
        <v>6093</v>
      </c>
      <c r="M718" s="1" t="s">
        <v>6094</v>
      </c>
      <c r="N718" s="1" t="s">
        <v>6095</v>
      </c>
      <c r="O718" s="1" t="s">
        <v>6096</v>
      </c>
    </row>
    <row r="719" s="1" customFormat="1" spans="1:15">
      <c r="A719" s="1" t="s">
        <v>15</v>
      </c>
      <c r="B719" s="1" t="s">
        <v>6097</v>
      </c>
      <c r="C719" s="1" t="s">
        <v>17</v>
      </c>
      <c r="F719" s="1" t="s">
        <v>6042</v>
      </c>
      <c r="G719" s="1" t="e">
        <f>-ation</f>
        <v>#NAME?</v>
      </c>
      <c r="H719" s="1" t="e">
        <f>-al</f>
        <v>#NAME?</v>
      </c>
      <c r="I719" s="1" t="s">
        <v>6098</v>
      </c>
      <c r="J719" s="1" t="s">
        <v>6099</v>
      </c>
      <c r="K719" s="1" t="s">
        <v>6100</v>
      </c>
      <c r="L719" s="1" t="s">
        <v>6101</v>
      </c>
      <c r="M719" s="1" t="s">
        <v>6102</v>
      </c>
      <c r="N719" s="1" t="s">
        <v>6103</v>
      </c>
      <c r="O719" s="1" t="s">
        <v>6104</v>
      </c>
    </row>
    <row r="720" s="1" customFormat="1" spans="1:15">
      <c r="A720" s="1" t="s">
        <v>15</v>
      </c>
      <c r="B720" s="1" t="s">
        <v>6105</v>
      </c>
      <c r="C720" s="1" t="s">
        <v>17</v>
      </c>
      <c r="D720" s="1" t="s">
        <v>1052</v>
      </c>
      <c r="F720" s="1" t="s">
        <v>6042</v>
      </c>
      <c r="G720" s="1" t="e">
        <f>-able</f>
        <v>#NAME?</v>
      </c>
      <c r="I720" s="1" t="s">
        <v>6106</v>
      </c>
      <c r="J720" s="1" t="s">
        <v>6107</v>
      </c>
      <c r="K720" s="1" t="s">
        <v>6108</v>
      </c>
      <c r="L720" s="1" t="s">
        <v>6109</v>
      </c>
      <c r="M720" s="1" t="s">
        <v>6110</v>
      </c>
      <c r="N720" s="1" t="s">
        <v>6111</v>
      </c>
      <c r="O720" s="1" t="s">
        <v>6112</v>
      </c>
    </row>
    <row r="721" s="1" customFormat="1" spans="1:15">
      <c r="A721" s="1" t="s">
        <v>15</v>
      </c>
      <c r="B721" s="1" t="s">
        <v>6113</v>
      </c>
      <c r="C721" s="1" t="s">
        <v>17</v>
      </c>
      <c r="F721" s="1" t="s">
        <v>6042</v>
      </c>
      <c r="G721" s="1" t="e">
        <f>-ative</f>
        <v>#NAME?</v>
      </c>
      <c r="I721" s="1" t="s">
        <v>6114</v>
      </c>
      <c r="J721" s="1" t="s">
        <v>6115</v>
      </c>
      <c r="K721" s="1" t="s">
        <v>6116</v>
      </c>
      <c r="L721" s="1" t="s">
        <v>6117</v>
      </c>
      <c r="M721" s="1" t="s">
        <v>6118</v>
      </c>
      <c r="N721" s="1" t="s">
        <v>6119</v>
      </c>
      <c r="O721" s="1" t="s">
        <v>6120</v>
      </c>
    </row>
    <row r="722" s="1" customFormat="1" spans="1:15">
      <c r="A722" s="1" t="s">
        <v>15</v>
      </c>
      <c r="B722" s="1" t="s">
        <v>5345</v>
      </c>
      <c r="C722" s="1" t="s">
        <v>47</v>
      </c>
      <c r="F722" s="1" t="s">
        <v>5345</v>
      </c>
      <c r="I722" s="1" t="s">
        <v>6121</v>
      </c>
      <c r="J722" s="1" t="s">
        <v>6122</v>
      </c>
      <c r="K722" s="1" t="s">
        <v>6123</v>
      </c>
      <c r="L722" s="1" t="s">
        <v>6124</v>
      </c>
      <c r="M722" s="1" t="s">
        <v>6125</v>
      </c>
      <c r="N722" s="1" t="s">
        <v>6126</v>
      </c>
      <c r="O722" s="1" t="s">
        <v>6127</v>
      </c>
    </row>
    <row r="723" s="1" customFormat="1" spans="1:15">
      <c r="A723" s="1" t="s">
        <v>15</v>
      </c>
      <c r="B723" s="1" t="s">
        <v>6128</v>
      </c>
      <c r="C723" s="1" t="s">
        <v>84</v>
      </c>
      <c r="F723" s="1" t="s">
        <v>5345</v>
      </c>
      <c r="G723" s="1" t="e">
        <f>-ion</f>
        <v>#NAME?</v>
      </c>
      <c r="I723" s="1" t="s">
        <v>6129</v>
      </c>
      <c r="J723" s="1" t="s">
        <v>6130</v>
      </c>
      <c r="K723" s="1" t="s">
        <v>6131</v>
      </c>
      <c r="L723" s="1" t="s">
        <v>6132</v>
      </c>
      <c r="M723" s="1" t="s">
        <v>6133</v>
      </c>
      <c r="N723" s="1" t="s">
        <v>6134</v>
      </c>
      <c r="O723" s="1" t="s">
        <v>6135</v>
      </c>
    </row>
    <row r="724" s="1" customFormat="1" spans="1:15">
      <c r="A724" s="1" t="s">
        <v>15</v>
      </c>
      <c r="B724" s="1" t="s">
        <v>6136</v>
      </c>
      <c r="C724" s="1" t="s">
        <v>17</v>
      </c>
      <c r="F724" s="1" t="s">
        <v>5345</v>
      </c>
      <c r="G724" s="1" t="e">
        <f>-ion</f>
        <v>#NAME?</v>
      </c>
      <c r="H724" s="1" t="e">
        <f>-al</f>
        <v>#NAME?</v>
      </c>
      <c r="I724" s="1" t="s">
        <v>6137</v>
      </c>
      <c r="J724" s="1" t="s">
        <v>6138</v>
      </c>
      <c r="K724" s="1" t="s">
        <v>6139</v>
      </c>
      <c r="L724" s="1" t="s">
        <v>6140</v>
      </c>
      <c r="M724" s="1" t="s">
        <v>6141</v>
      </c>
      <c r="N724" s="1" t="s">
        <v>6142</v>
      </c>
      <c r="O724" s="1" t="s">
        <v>6143</v>
      </c>
    </row>
    <row r="725" s="1" customFormat="1" spans="1:15">
      <c r="A725" s="1" t="s">
        <v>15</v>
      </c>
      <c r="B725" s="1" t="s">
        <v>6144</v>
      </c>
      <c r="C725" s="1" t="s">
        <v>47</v>
      </c>
      <c r="D725" s="1" t="s">
        <v>1087</v>
      </c>
      <c r="F725" s="1" t="s">
        <v>5345</v>
      </c>
      <c r="I725" s="1" t="s">
        <v>6145</v>
      </c>
      <c r="J725" s="1" t="s">
        <v>6146</v>
      </c>
      <c r="K725" s="1" t="s">
        <v>6147</v>
      </c>
      <c r="L725" s="1" t="s">
        <v>6148</v>
      </c>
      <c r="M725" s="1" t="s">
        <v>6149</v>
      </c>
      <c r="N725" s="1" t="s">
        <v>6150</v>
      </c>
      <c r="O725" s="1" t="s">
        <v>6151</v>
      </c>
    </row>
    <row r="726" s="1" customFormat="1" spans="1:15">
      <c r="A726" s="1" t="s">
        <v>15</v>
      </c>
      <c r="B726" s="1" t="s">
        <v>6152</v>
      </c>
      <c r="C726" s="1" t="s">
        <v>17</v>
      </c>
      <c r="F726" s="1" t="s">
        <v>5345</v>
      </c>
      <c r="G726" s="1" t="e">
        <f>-im</f>
        <v>#NAME?</v>
      </c>
      <c r="H726" s="1" t="e">
        <f>-al</f>
        <v>#NAME?</v>
      </c>
      <c r="I726" s="1" t="s">
        <v>6153</v>
      </c>
      <c r="J726" s="1" t="s">
        <v>6154</v>
      </c>
      <c r="K726" s="1" t="s">
        <v>6155</v>
      </c>
      <c r="L726" s="1" t="s">
        <v>6156</v>
      </c>
      <c r="M726" s="1" t="s">
        <v>6157</v>
      </c>
      <c r="N726" s="1" t="s">
        <v>6158</v>
      </c>
      <c r="O726" s="1" t="s">
        <v>6159</v>
      </c>
    </row>
    <row r="727" s="1" customFormat="1" spans="1:15">
      <c r="A727" s="1" t="s">
        <v>15</v>
      </c>
      <c r="B727" s="1" t="s">
        <v>6160</v>
      </c>
      <c r="C727" s="1" t="s">
        <v>47</v>
      </c>
      <c r="F727" s="1" t="s">
        <v>5345</v>
      </c>
      <c r="G727" s="1" t="e">
        <f>-im</f>
        <v>#NAME?</v>
      </c>
      <c r="H727" s="1" t="e">
        <f>-ize</f>
        <v>#NAME?</v>
      </c>
      <c r="I727" s="1" t="s">
        <v>6161</v>
      </c>
      <c r="J727" s="1" t="s">
        <v>6162</v>
      </c>
      <c r="K727" s="1" t="s">
        <v>6163</v>
      </c>
      <c r="L727" s="1" t="s">
        <v>6164</v>
      </c>
      <c r="M727" s="1" t="s">
        <v>6165</v>
      </c>
      <c r="N727" s="1" t="s">
        <v>6166</v>
      </c>
      <c r="O727" s="1" t="s">
        <v>6167</v>
      </c>
    </row>
    <row r="728" s="1" customFormat="1" spans="1:15">
      <c r="A728" s="1" t="s">
        <v>15</v>
      </c>
      <c r="B728" s="1" t="s">
        <v>6168</v>
      </c>
      <c r="C728" s="1" t="s">
        <v>84</v>
      </c>
      <c r="F728" s="1" t="s">
        <v>5345</v>
      </c>
      <c r="G728" s="1" t="e">
        <f>-im</f>
        <v>#NAME?</v>
      </c>
      <c r="H728" s="1" t="e">
        <f>-ist</f>
        <v>#NAME?</v>
      </c>
      <c r="I728" s="1" t="s">
        <v>6169</v>
      </c>
      <c r="J728" s="1" t="s">
        <v>6170</v>
      </c>
      <c r="K728" s="1" t="s">
        <v>6171</v>
      </c>
      <c r="L728" s="1" t="s">
        <v>6172</v>
      </c>
      <c r="M728" s="1" t="s">
        <v>6173</v>
      </c>
      <c r="N728" s="1" t="s">
        <v>6174</v>
      </c>
      <c r="O728" s="1" t="s">
        <v>6175</v>
      </c>
    </row>
    <row r="729" s="1" customFormat="1" spans="1:15">
      <c r="A729" s="1" t="s">
        <v>15</v>
      </c>
      <c r="B729" s="1" t="s">
        <v>6176</v>
      </c>
      <c r="C729" s="1" t="s">
        <v>17</v>
      </c>
      <c r="F729" s="1" t="s">
        <v>5345</v>
      </c>
      <c r="G729" s="1" t="e">
        <f>-ic</f>
        <v>#NAME?</v>
      </c>
      <c r="I729" s="1" t="s">
        <v>6177</v>
      </c>
      <c r="J729" s="1" t="s">
        <v>6178</v>
      </c>
      <c r="K729" s="1" t="s">
        <v>6179</v>
      </c>
      <c r="L729" s="1" t="s">
        <v>6180</v>
      </c>
      <c r="M729" s="1" t="s">
        <v>6181</v>
      </c>
      <c r="N729" s="1" t="s">
        <v>6182</v>
      </c>
      <c r="O729" s="1" t="s">
        <v>6183</v>
      </c>
    </row>
    <row r="730" s="1" customFormat="1" spans="1:15">
      <c r="A730" s="1" t="s">
        <v>15</v>
      </c>
      <c r="B730" s="1" t="s">
        <v>6184</v>
      </c>
      <c r="C730" s="1" t="s">
        <v>17</v>
      </c>
      <c r="F730" s="1" t="s">
        <v>5345</v>
      </c>
      <c r="G730" s="1" t="e">
        <f>-ic</f>
        <v>#NAME?</v>
      </c>
      <c r="H730" s="1" t="e">
        <f>-al</f>
        <v>#NAME?</v>
      </c>
      <c r="I730" s="1" t="s">
        <v>6185</v>
      </c>
      <c r="J730" s="1" t="s">
        <v>6186</v>
      </c>
      <c r="K730" s="1" t="s">
        <v>6187</v>
      </c>
      <c r="L730" s="1" t="s">
        <v>6188</v>
      </c>
      <c r="M730" s="1" t="s">
        <v>6189</v>
      </c>
      <c r="N730" s="1" t="s">
        <v>6190</v>
      </c>
      <c r="O730" s="1" t="s">
        <v>6191</v>
      </c>
    </row>
    <row r="731" s="1" customFormat="1" spans="1:15">
      <c r="A731" s="1" t="s">
        <v>15</v>
      </c>
      <c r="B731" s="1" t="s">
        <v>6192</v>
      </c>
      <c r="C731" s="1" t="s">
        <v>84</v>
      </c>
      <c r="F731" s="1" t="s">
        <v>5345</v>
      </c>
      <c r="G731" s="1" t="e">
        <f>-ic</f>
        <v>#NAME?</v>
      </c>
      <c r="H731" s="1" t="e">
        <f>-ian</f>
        <v>#NAME?</v>
      </c>
      <c r="I731" s="1" t="s">
        <v>6193</v>
      </c>
      <c r="J731" s="1" t="s">
        <v>6194</v>
      </c>
      <c r="K731" s="1" t="s">
        <v>6195</v>
      </c>
      <c r="L731" s="1" t="s">
        <v>6196</v>
      </c>
      <c r="M731" s="1" t="s">
        <v>6197</v>
      </c>
      <c r="N731" s="1" t="s">
        <v>6198</v>
      </c>
      <c r="O731" s="1" t="s">
        <v>6199</v>
      </c>
    </row>
    <row r="732" s="1" customFormat="1" spans="1:15">
      <c r="A732" s="1" t="s">
        <v>15</v>
      </c>
      <c r="B732" s="1" t="s">
        <v>6200</v>
      </c>
      <c r="C732" s="1" t="s">
        <v>17</v>
      </c>
      <c r="F732" s="1" t="s">
        <v>6201</v>
      </c>
      <c r="G732" s="1" t="e">
        <f>-al</f>
        <v>#NAME?</v>
      </c>
      <c r="I732" s="1" t="s">
        <v>6202</v>
      </c>
      <c r="J732" s="1" t="s">
        <v>6203</v>
      </c>
      <c r="K732" s="1" t="s">
        <v>6204</v>
      </c>
      <c r="L732" s="1" t="s">
        <v>6205</v>
      </c>
      <c r="M732" s="1" t="s">
        <v>6206</v>
      </c>
      <c r="N732" s="1" t="s">
        <v>6207</v>
      </c>
      <c r="O732" s="1" t="s">
        <v>6208</v>
      </c>
    </row>
    <row r="733" s="1" customFormat="1" spans="1:15">
      <c r="A733" s="1" t="s">
        <v>15</v>
      </c>
      <c r="B733" s="1" t="s">
        <v>6209</v>
      </c>
      <c r="C733" s="1" t="s">
        <v>327</v>
      </c>
      <c r="F733" s="1" t="s">
        <v>6201</v>
      </c>
      <c r="G733" s="1" t="e">
        <f>-al</f>
        <v>#NAME?</v>
      </c>
      <c r="H733" s="1" t="e">
        <f>-ly</f>
        <v>#NAME?</v>
      </c>
      <c r="I733" s="1" t="s">
        <v>6210</v>
      </c>
      <c r="J733" s="1" t="s">
        <v>6211</v>
      </c>
      <c r="K733" s="1" t="s">
        <v>6212</v>
      </c>
      <c r="L733" s="1" t="s">
        <v>6213</v>
      </c>
      <c r="M733" s="1" t="s">
        <v>6214</v>
      </c>
      <c r="N733" s="1" t="s">
        <v>6215</v>
      </c>
      <c r="O733" s="1" t="s">
        <v>6216</v>
      </c>
    </row>
    <row r="734" s="1" customFormat="1" spans="1:15">
      <c r="A734" s="1" t="s">
        <v>15</v>
      </c>
      <c r="B734" s="1" t="s">
        <v>6217</v>
      </c>
      <c r="C734" s="1" t="s">
        <v>84</v>
      </c>
      <c r="F734" s="1" t="s">
        <v>6201</v>
      </c>
      <c r="G734" s="1" t="s">
        <v>6218</v>
      </c>
      <c r="H734" s="1" t="e">
        <f>-_xleta.or</f>
        <v>#VALUE!</v>
      </c>
      <c r="I734" s="1" t="s">
        <v>6219</v>
      </c>
      <c r="J734" s="1" t="s">
        <v>6220</v>
      </c>
      <c r="K734" s="1" t="s">
        <v>6221</v>
      </c>
      <c r="L734" s="1" t="s">
        <v>6222</v>
      </c>
      <c r="M734" s="1" t="s">
        <v>6223</v>
      </c>
      <c r="N734" s="1" t="s">
        <v>6224</v>
      </c>
      <c r="O734" s="1" t="s">
        <v>6225</v>
      </c>
    </row>
    <row r="735" s="1" customFormat="1" spans="1:15">
      <c r="A735" s="1" t="s">
        <v>15</v>
      </c>
      <c r="B735" s="1" t="s">
        <v>6226</v>
      </c>
      <c r="C735" s="1" t="s">
        <v>84</v>
      </c>
      <c r="F735" s="1" t="s">
        <v>6201</v>
      </c>
      <c r="G735" s="1" t="s">
        <v>6218</v>
      </c>
      <c r="H735" s="1" t="e">
        <f>-ion</f>
        <v>#NAME?</v>
      </c>
      <c r="I735" s="1" t="s">
        <v>6227</v>
      </c>
      <c r="J735" s="1" t="s">
        <v>6228</v>
      </c>
      <c r="K735" s="1" t="s">
        <v>6229</v>
      </c>
      <c r="L735" s="1" t="s">
        <v>6230</v>
      </c>
      <c r="M735" s="1" t="s">
        <v>6231</v>
      </c>
      <c r="N735" s="1" t="s">
        <v>6232</v>
      </c>
      <c r="O735" s="1" t="s">
        <v>6233</v>
      </c>
    </row>
    <row r="736" s="1" customFormat="1" spans="1:15">
      <c r="A736" s="1" t="s">
        <v>15</v>
      </c>
      <c r="B736" s="1" t="s">
        <v>6234</v>
      </c>
      <c r="C736" s="1" t="s">
        <v>84</v>
      </c>
      <c r="F736" s="1" t="s">
        <v>6201</v>
      </c>
      <c r="G736" s="1" t="s">
        <v>6218</v>
      </c>
      <c r="H736" s="1" t="e">
        <f>-ory</f>
        <v>#NAME?</v>
      </c>
      <c r="I736" s="1" t="s">
        <v>6235</v>
      </c>
      <c r="J736" s="1" t="s">
        <v>6236</v>
      </c>
      <c r="K736" s="1" t="s">
        <v>6237</v>
      </c>
      <c r="L736" s="1" t="s">
        <v>6238</v>
      </c>
      <c r="M736" s="1" t="s">
        <v>6239</v>
      </c>
      <c r="N736" s="1" t="s">
        <v>6240</v>
      </c>
      <c r="O736" s="1" t="s">
        <v>6241</v>
      </c>
    </row>
    <row r="737" s="1" customFormat="1" spans="1:15">
      <c r="A737" s="1" t="s">
        <v>15</v>
      </c>
      <c r="B737" s="1" t="s">
        <v>6242</v>
      </c>
      <c r="C737" s="1" t="s">
        <v>84</v>
      </c>
      <c r="F737" s="1" t="s">
        <v>6201</v>
      </c>
      <c r="G737" s="1" t="e">
        <f>-cle</f>
        <v>#NAME?</v>
      </c>
      <c r="I737" s="1" t="s">
        <v>6243</v>
      </c>
      <c r="J737" s="1" t="s">
        <v>6244</v>
      </c>
      <c r="K737" s="1" t="s">
        <v>6245</v>
      </c>
      <c r="L737" s="1" t="s">
        <v>6246</v>
      </c>
      <c r="M737" s="1" t="s">
        <v>6247</v>
      </c>
      <c r="N737" s="1" t="s">
        <v>6248</v>
      </c>
      <c r="O737" s="1" t="s">
        <v>6249</v>
      </c>
    </row>
    <row r="738" s="1" customFormat="1" spans="1:15">
      <c r="A738" s="1" t="s">
        <v>15</v>
      </c>
      <c r="B738" s="1" t="s">
        <v>6250</v>
      </c>
      <c r="C738" s="1" t="s">
        <v>47</v>
      </c>
      <c r="D738" s="1" t="s">
        <v>1087</v>
      </c>
      <c r="F738" s="1" t="s">
        <v>6201</v>
      </c>
      <c r="I738" s="1" t="s">
        <v>6251</v>
      </c>
      <c r="J738" s="1" t="s">
        <v>6252</v>
      </c>
      <c r="K738" s="1" t="s">
        <v>6253</v>
      </c>
      <c r="L738" s="1" t="s">
        <v>6254</v>
      </c>
      <c r="M738" s="1" t="s">
        <v>6255</v>
      </c>
      <c r="N738" s="1" t="s">
        <v>6256</v>
      </c>
      <c r="O738" s="1" t="s">
        <v>6257</v>
      </c>
    </row>
    <row r="739" s="1" customFormat="1" spans="1:15">
      <c r="A739" s="1" t="s">
        <v>15</v>
      </c>
      <c r="B739" s="1" t="s">
        <v>6258</v>
      </c>
      <c r="C739" s="1" t="s">
        <v>17</v>
      </c>
      <c r="D739" s="1" t="s">
        <v>1087</v>
      </c>
      <c r="F739" s="1" t="s">
        <v>6201</v>
      </c>
      <c r="G739" s="1" t="e">
        <f>-able</f>
        <v>#NAME?</v>
      </c>
      <c r="I739" s="1" t="s">
        <v>6259</v>
      </c>
      <c r="J739" s="1" t="s">
        <v>6260</v>
      </c>
      <c r="K739" s="1" t="s">
        <v>6261</v>
      </c>
      <c r="L739" s="1" t="s">
        <v>6262</v>
      </c>
      <c r="M739" s="1" t="s">
        <v>6263</v>
      </c>
      <c r="N739" s="1" t="s">
        <v>6264</v>
      </c>
      <c r="O739" s="1" t="s">
        <v>6265</v>
      </c>
    </row>
    <row r="740" s="1" customFormat="1" spans="1:15">
      <c r="A740" s="1" t="s">
        <v>15</v>
      </c>
      <c r="B740" s="1" t="s">
        <v>6266</v>
      </c>
      <c r="C740" s="1" t="s">
        <v>84</v>
      </c>
      <c r="D740" s="1" t="s">
        <v>1087</v>
      </c>
      <c r="F740" s="1" t="s">
        <v>6201</v>
      </c>
      <c r="G740" s="1" t="s">
        <v>6218</v>
      </c>
      <c r="H740" s="1" t="e">
        <f>-ion</f>
        <v>#NAME?</v>
      </c>
      <c r="I740" s="1" t="s">
        <v>6267</v>
      </c>
      <c r="J740" s="1" t="s">
        <v>6268</v>
      </c>
      <c r="K740" s="1" t="s">
        <v>6269</v>
      </c>
      <c r="L740" s="1" t="s">
        <v>6270</v>
      </c>
      <c r="M740" s="1" t="s">
        <v>6271</v>
      </c>
      <c r="N740" s="1" t="s">
        <v>6272</v>
      </c>
      <c r="O740" s="1" t="s">
        <v>6273</v>
      </c>
    </row>
    <row r="741" s="1" customFormat="1" spans="1:15">
      <c r="A741" s="1" t="s">
        <v>15</v>
      </c>
      <c r="B741" s="1" t="s">
        <v>6274</v>
      </c>
      <c r="C741" s="1" t="s">
        <v>17</v>
      </c>
      <c r="D741" s="1" t="s">
        <v>1052</v>
      </c>
      <c r="E741" s="1" t="s">
        <v>1061</v>
      </c>
      <c r="F741" s="1" t="s">
        <v>6201</v>
      </c>
      <c r="G741" s="1" t="e">
        <f>-able</f>
        <v>#NAME?</v>
      </c>
      <c r="I741" s="1" t="s">
        <v>6275</v>
      </c>
      <c r="J741" s="1" t="s">
        <v>6276</v>
      </c>
      <c r="K741" s="1" t="s">
        <v>6277</v>
      </c>
      <c r="L741" s="1" t="s">
        <v>6278</v>
      </c>
      <c r="M741" s="1" t="s">
        <v>6279</v>
      </c>
      <c r="N741" s="1" t="s">
        <v>6280</v>
      </c>
      <c r="O741" s="1" t="s">
        <v>6281</v>
      </c>
    </row>
    <row r="742" s="1" customFormat="1" spans="1:15">
      <c r="A742" s="1" t="s">
        <v>15</v>
      </c>
      <c r="B742" s="1" t="s">
        <v>6282</v>
      </c>
      <c r="C742" s="1" t="s">
        <v>84</v>
      </c>
      <c r="D742" s="1" t="s">
        <v>1113</v>
      </c>
      <c r="F742" s="1" t="s">
        <v>6201</v>
      </c>
      <c r="G742" s="1" t="s">
        <v>6218</v>
      </c>
      <c r="H742" s="1" t="e">
        <f>-ion</f>
        <v>#NAME?</v>
      </c>
      <c r="I742" s="1" t="s">
        <v>6283</v>
      </c>
      <c r="J742" s="1" t="s">
        <v>6284</v>
      </c>
      <c r="K742" s="1" t="s">
        <v>6285</v>
      </c>
      <c r="L742" s="1" t="s">
        <v>6286</v>
      </c>
      <c r="M742" s="1" t="s">
        <v>6287</v>
      </c>
      <c r="N742" s="1" t="s">
        <v>6288</v>
      </c>
      <c r="O742" s="1" t="s">
        <v>6289</v>
      </c>
    </row>
    <row r="743" s="1" customFormat="1" spans="1:15">
      <c r="A743" s="1" t="s">
        <v>15</v>
      </c>
      <c r="B743" s="1" t="s">
        <v>6290</v>
      </c>
      <c r="C743" s="1" t="s">
        <v>84</v>
      </c>
      <c r="F743" s="1" t="s">
        <v>6291</v>
      </c>
      <c r="G743" s="1" t="s">
        <v>6292</v>
      </c>
      <c r="H743" s="1" t="e">
        <f>-e</f>
        <v>#NAME?</v>
      </c>
      <c r="I743" s="1" t="s">
        <v>6293</v>
      </c>
      <c r="J743" s="1" t="s">
        <v>6294</v>
      </c>
      <c r="K743" s="1" t="s">
        <v>6295</v>
      </c>
      <c r="L743" s="1" t="s">
        <v>6296</v>
      </c>
      <c r="M743" s="1" t="s">
        <v>6297</v>
      </c>
      <c r="N743" s="1" t="s">
        <v>6298</v>
      </c>
      <c r="O743" s="1" t="s">
        <v>6299</v>
      </c>
    </row>
    <row r="744" s="1" customFormat="1" spans="1:15">
      <c r="A744" s="1" t="s">
        <v>15</v>
      </c>
      <c r="B744" s="1" t="s">
        <v>6300</v>
      </c>
      <c r="C744" s="1" t="s">
        <v>84</v>
      </c>
      <c r="D744" s="1" t="s">
        <v>6301</v>
      </c>
      <c r="F744" s="1" t="s">
        <v>4669</v>
      </c>
      <c r="I744" s="1" t="s">
        <v>6302</v>
      </c>
      <c r="J744" s="1" t="s">
        <v>6303</v>
      </c>
      <c r="K744" s="1" t="s">
        <v>6304</v>
      </c>
      <c r="L744" s="1" t="s">
        <v>6305</v>
      </c>
      <c r="M744" s="1" t="s">
        <v>6306</v>
      </c>
      <c r="N744" s="1" t="s">
        <v>6307</v>
      </c>
      <c r="O744" s="1" t="s">
        <v>6308</v>
      </c>
    </row>
    <row r="745" s="1" customFormat="1" spans="1:15">
      <c r="A745" s="1" t="s">
        <v>15</v>
      </c>
      <c r="B745" s="1" t="s">
        <v>4668</v>
      </c>
      <c r="C745" s="1" t="s">
        <v>84</v>
      </c>
      <c r="D745" s="1" t="s">
        <v>4659</v>
      </c>
      <c r="F745" s="1" t="s">
        <v>4669</v>
      </c>
      <c r="I745" s="1" t="s">
        <v>6309</v>
      </c>
      <c r="J745" s="1" t="s">
        <v>6310</v>
      </c>
      <c r="K745" s="1" t="s">
        <v>4672</v>
      </c>
      <c r="L745" s="1" t="s">
        <v>6311</v>
      </c>
      <c r="M745" s="1" t="s">
        <v>6312</v>
      </c>
      <c r="N745" s="1" t="s">
        <v>6313</v>
      </c>
      <c r="O745" s="1" t="s">
        <v>6314</v>
      </c>
    </row>
    <row r="746" s="1" customFormat="1" spans="1:15">
      <c r="A746" s="1" t="s">
        <v>15</v>
      </c>
      <c r="B746" s="1" t="s">
        <v>6315</v>
      </c>
      <c r="C746" s="1" t="s">
        <v>84</v>
      </c>
      <c r="D746" s="1" t="s">
        <v>6316</v>
      </c>
      <c r="F746" s="1" t="s">
        <v>4669</v>
      </c>
      <c r="I746" s="1" t="s">
        <v>6317</v>
      </c>
      <c r="J746" s="1" t="s">
        <v>6318</v>
      </c>
      <c r="K746" s="1" t="s">
        <v>6319</v>
      </c>
      <c r="L746" s="1" t="s">
        <v>6320</v>
      </c>
      <c r="M746" s="1" t="s">
        <v>6321</v>
      </c>
      <c r="N746" s="1" t="s">
        <v>6322</v>
      </c>
      <c r="O746" s="1" t="s">
        <v>6323</v>
      </c>
    </row>
    <row r="747" s="1" customFormat="1" spans="1:15">
      <c r="A747" s="1" t="s">
        <v>15</v>
      </c>
      <c r="B747" s="1" t="s">
        <v>6324</v>
      </c>
      <c r="C747" s="1" t="s">
        <v>84</v>
      </c>
      <c r="D747" s="1" t="s">
        <v>1061</v>
      </c>
      <c r="F747" s="1" t="s">
        <v>4669</v>
      </c>
      <c r="G747" s="1" t="e">
        <f>-us</f>
        <v>#NAME?</v>
      </c>
      <c r="I747" s="1" t="s">
        <v>6325</v>
      </c>
      <c r="J747" s="1" t="s">
        <v>6326</v>
      </c>
      <c r="K747" s="1" t="s">
        <v>6327</v>
      </c>
      <c r="L747" s="1" t="s">
        <v>6328</v>
      </c>
      <c r="M747" s="1" t="s">
        <v>6329</v>
      </c>
      <c r="N747" s="1" t="s">
        <v>6330</v>
      </c>
      <c r="O747" s="1" t="s">
        <v>6331</v>
      </c>
    </row>
    <row r="748" s="1" customFormat="1" spans="1:15">
      <c r="A748" s="1" t="s">
        <v>15</v>
      </c>
      <c r="B748" s="1" t="s">
        <v>6332</v>
      </c>
      <c r="C748" s="1" t="s">
        <v>84</v>
      </c>
      <c r="F748" s="1" t="s">
        <v>6333</v>
      </c>
      <c r="G748" s="1" t="s">
        <v>4660</v>
      </c>
      <c r="I748" s="1" t="s">
        <v>6334</v>
      </c>
      <c r="J748" s="1" t="s">
        <v>6335</v>
      </c>
      <c r="K748" s="1" t="s">
        <v>6336</v>
      </c>
      <c r="L748" s="1" t="s">
        <v>6337</v>
      </c>
      <c r="M748" s="1" t="s">
        <v>6338</v>
      </c>
      <c r="N748" s="1" t="s">
        <v>6339</v>
      </c>
      <c r="O748" s="1" t="s">
        <v>6340</v>
      </c>
    </row>
    <row r="749" s="1" customFormat="1" spans="1:15">
      <c r="A749" s="1" t="s">
        <v>15</v>
      </c>
      <c r="B749" s="1" t="s">
        <v>6341</v>
      </c>
      <c r="C749" s="1" t="s">
        <v>84</v>
      </c>
      <c r="D749" s="1" t="s">
        <v>6342</v>
      </c>
      <c r="F749" s="1" t="s">
        <v>6343</v>
      </c>
      <c r="I749" s="1" t="s">
        <v>6344</v>
      </c>
      <c r="J749" s="1" t="s">
        <v>6345</v>
      </c>
      <c r="K749" s="1" t="s">
        <v>6346</v>
      </c>
      <c r="L749" s="1" t="s">
        <v>6347</v>
      </c>
      <c r="M749" s="1" t="s">
        <v>6348</v>
      </c>
      <c r="N749" s="1" t="s">
        <v>6349</v>
      </c>
      <c r="O749" s="1" t="s">
        <v>6350</v>
      </c>
    </row>
    <row r="750" s="1" customFormat="1" spans="1:15">
      <c r="A750" s="1" t="s">
        <v>15</v>
      </c>
      <c r="B750" s="1" t="s">
        <v>6351</v>
      </c>
      <c r="C750" s="1" t="s">
        <v>84</v>
      </c>
      <c r="D750" s="1" t="s">
        <v>6352</v>
      </c>
      <c r="F750" s="1" t="s">
        <v>6343</v>
      </c>
      <c r="I750" s="1" t="s">
        <v>6353</v>
      </c>
      <c r="J750" s="1" t="s">
        <v>6354</v>
      </c>
      <c r="K750" s="1" t="s">
        <v>6355</v>
      </c>
      <c r="L750" s="1" t="s">
        <v>6356</v>
      </c>
      <c r="M750" s="1" t="s">
        <v>6357</v>
      </c>
      <c r="N750" s="1" t="s">
        <v>6358</v>
      </c>
      <c r="O750" s="1" t="s">
        <v>6359</v>
      </c>
    </row>
    <row r="751" s="1" customFormat="1" spans="1:15">
      <c r="A751" s="1" t="s">
        <v>15</v>
      </c>
      <c r="B751" s="1" t="s">
        <v>4695</v>
      </c>
      <c r="C751" s="1" t="s">
        <v>17</v>
      </c>
      <c r="D751" s="1" t="s">
        <v>4659</v>
      </c>
      <c r="F751" s="1" t="s">
        <v>4669</v>
      </c>
      <c r="G751" s="1" t="e">
        <f>-ic</f>
        <v>#NAME?</v>
      </c>
      <c r="I751" s="1" t="s">
        <v>6360</v>
      </c>
      <c r="J751" s="1" t="s">
        <v>6361</v>
      </c>
      <c r="K751" s="1" t="s">
        <v>4698</v>
      </c>
      <c r="L751" s="1" t="s">
        <v>6362</v>
      </c>
      <c r="M751" s="1" t="s">
        <v>6363</v>
      </c>
      <c r="N751" s="1" t="s">
        <v>6364</v>
      </c>
      <c r="O751" s="1" t="s">
        <v>6365</v>
      </c>
    </row>
    <row r="752" s="1" customFormat="1" spans="1:15">
      <c r="A752" s="1" t="s">
        <v>15</v>
      </c>
      <c r="B752" s="1" t="s">
        <v>6366</v>
      </c>
      <c r="C752" s="1" t="s">
        <v>17</v>
      </c>
      <c r="D752" s="1" t="s">
        <v>6301</v>
      </c>
      <c r="F752" s="1" t="s">
        <v>4669</v>
      </c>
      <c r="G752" s="1" t="e">
        <f>-ic</f>
        <v>#NAME?</v>
      </c>
      <c r="H752" s="1" t="e">
        <f>-al</f>
        <v>#NAME?</v>
      </c>
      <c r="I752" s="1" t="s">
        <v>6367</v>
      </c>
      <c r="J752" s="1" t="s">
        <v>6368</v>
      </c>
      <c r="K752" s="1" t="s">
        <v>6369</v>
      </c>
      <c r="L752" s="1" t="s">
        <v>6370</v>
      </c>
      <c r="M752" s="1" t="s">
        <v>6371</v>
      </c>
      <c r="N752" s="1" t="s">
        <v>6372</v>
      </c>
      <c r="O752" s="1" t="s">
        <v>6373</v>
      </c>
    </row>
    <row r="753" s="1" customFormat="1" spans="1:15">
      <c r="A753" s="1" t="s">
        <v>15</v>
      </c>
      <c r="B753" s="1" t="s">
        <v>6374</v>
      </c>
      <c r="C753" s="1" t="s">
        <v>84</v>
      </c>
      <c r="D753" s="1" t="s">
        <v>4068</v>
      </c>
      <c r="F753" s="1" t="s">
        <v>4669</v>
      </c>
      <c r="I753" s="1" t="s">
        <v>6375</v>
      </c>
      <c r="J753" s="1" t="s">
        <v>6376</v>
      </c>
      <c r="K753" s="1" t="s">
        <v>6377</v>
      </c>
      <c r="L753" s="1" t="s">
        <v>6378</v>
      </c>
      <c r="M753" s="1" t="s">
        <v>6379</v>
      </c>
      <c r="N753" s="1" t="s">
        <v>6380</v>
      </c>
      <c r="O753" s="1" t="s">
        <v>6381</v>
      </c>
    </row>
    <row r="754" s="1" customFormat="1" spans="1:15">
      <c r="A754" s="1" t="s">
        <v>15</v>
      </c>
      <c r="B754" s="1" t="s">
        <v>2435</v>
      </c>
      <c r="C754" s="1" t="s">
        <v>17</v>
      </c>
      <c r="D754" s="1" t="s">
        <v>2436</v>
      </c>
      <c r="F754" s="1" t="s">
        <v>2419</v>
      </c>
      <c r="I754" s="1" t="s">
        <v>6382</v>
      </c>
      <c r="J754" s="1" t="s">
        <v>6383</v>
      </c>
      <c r="K754" s="1" t="s">
        <v>2438</v>
      </c>
      <c r="L754" s="1" t="s">
        <v>6384</v>
      </c>
      <c r="M754" s="1" t="s">
        <v>6385</v>
      </c>
      <c r="N754" s="1" t="s">
        <v>6386</v>
      </c>
      <c r="O754" s="1" t="s">
        <v>6387</v>
      </c>
    </row>
    <row r="755" s="1" customFormat="1" spans="1:15">
      <c r="A755" s="1" t="s">
        <v>15</v>
      </c>
      <c r="B755" s="1" t="s">
        <v>6388</v>
      </c>
      <c r="C755" s="1" t="s">
        <v>17</v>
      </c>
      <c r="D755" s="1" t="s">
        <v>2436</v>
      </c>
      <c r="F755" s="1" t="s">
        <v>6389</v>
      </c>
      <c r="G755" s="1" t="e">
        <f>-ent</f>
        <v>#NAME?</v>
      </c>
      <c r="I755" s="1" t="s">
        <v>6390</v>
      </c>
      <c r="J755" s="1" t="s">
        <v>6391</v>
      </c>
      <c r="K755" s="1" t="s">
        <v>6392</v>
      </c>
      <c r="L755" s="1" t="s">
        <v>6393</v>
      </c>
      <c r="M755" s="1" t="s">
        <v>6394</v>
      </c>
      <c r="N755" s="1" t="s">
        <v>6395</v>
      </c>
      <c r="O755" s="1" t="s">
        <v>6396</v>
      </c>
    </row>
    <row r="756" s="1" customFormat="1" spans="1:15">
      <c r="A756" s="1" t="s">
        <v>15</v>
      </c>
      <c r="B756" s="1" t="s">
        <v>6397</v>
      </c>
      <c r="C756" s="1" t="s">
        <v>17</v>
      </c>
      <c r="D756" s="1" t="s">
        <v>2436</v>
      </c>
      <c r="E756" s="1" t="s">
        <v>126</v>
      </c>
      <c r="F756" s="1" t="s">
        <v>6398</v>
      </c>
      <c r="I756" s="1" t="s">
        <v>6399</v>
      </c>
      <c r="J756" s="1" t="s">
        <v>6400</v>
      </c>
      <c r="K756" s="1" t="s">
        <v>6401</v>
      </c>
      <c r="L756" s="1" t="s">
        <v>6402</v>
      </c>
      <c r="M756" s="1" t="s">
        <v>6403</v>
      </c>
      <c r="N756" s="1" t="s">
        <v>6404</v>
      </c>
      <c r="O756" s="1" t="s">
        <v>6405</v>
      </c>
    </row>
    <row r="757" s="1" customFormat="1" spans="1:15">
      <c r="A757" s="1" t="s">
        <v>15</v>
      </c>
      <c r="B757" s="1" t="s">
        <v>6406</v>
      </c>
      <c r="C757" s="1" t="s">
        <v>17</v>
      </c>
      <c r="D757" s="1" t="s">
        <v>2436</v>
      </c>
      <c r="F757" s="1" t="s">
        <v>6407</v>
      </c>
      <c r="G757" s="1" t="e">
        <f>-ous</f>
        <v>#NAME?</v>
      </c>
      <c r="I757" s="1" t="s">
        <v>6408</v>
      </c>
      <c r="J757" s="1" t="s">
        <v>6409</v>
      </c>
      <c r="K757" s="1" t="s">
        <v>6410</v>
      </c>
      <c r="L757" s="1" t="s">
        <v>6411</v>
      </c>
      <c r="M757" s="1" t="s">
        <v>6412</v>
      </c>
      <c r="N757" s="1" t="s">
        <v>6413</v>
      </c>
      <c r="O757" s="1" t="s">
        <v>6414</v>
      </c>
    </row>
    <row r="758" s="1" customFormat="1" spans="1:15">
      <c r="A758" s="1" t="s">
        <v>15</v>
      </c>
      <c r="B758" s="1" t="s">
        <v>6415</v>
      </c>
      <c r="C758" s="1" t="s">
        <v>84</v>
      </c>
      <c r="D758" s="1" t="s">
        <v>2436</v>
      </c>
      <c r="F758" s="1" t="s">
        <v>6416</v>
      </c>
      <c r="I758" s="1" t="s">
        <v>6417</v>
      </c>
      <c r="J758" s="1" t="s">
        <v>6418</v>
      </c>
      <c r="K758" s="1" t="s">
        <v>6419</v>
      </c>
      <c r="L758" s="1" t="s">
        <v>6420</v>
      </c>
      <c r="M758" s="1" t="s">
        <v>6421</v>
      </c>
      <c r="N758" s="1" t="s">
        <v>6422</v>
      </c>
      <c r="O758" s="1" t="s">
        <v>6423</v>
      </c>
    </row>
    <row r="759" s="1" customFormat="1" spans="1:15">
      <c r="A759" s="1" t="s">
        <v>15</v>
      </c>
      <c r="B759" s="1" t="s">
        <v>6424</v>
      </c>
      <c r="C759" s="1" t="s">
        <v>17</v>
      </c>
      <c r="D759" s="1" t="s">
        <v>2436</v>
      </c>
      <c r="F759" s="1" t="s">
        <v>361</v>
      </c>
      <c r="G759" s="1" t="e">
        <f>-ion</f>
        <v>#NAME?</v>
      </c>
      <c r="H759" s="1" t="e">
        <f>-al</f>
        <v>#NAME?</v>
      </c>
      <c r="I759" s="1" t="s">
        <v>6425</v>
      </c>
      <c r="J759" s="1" t="s">
        <v>6426</v>
      </c>
      <c r="K759" s="1" t="s">
        <v>6427</v>
      </c>
      <c r="L759" s="1" t="s">
        <v>6428</v>
      </c>
      <c r="M759" s="1" t="s">
        <v>6429</v>
      </c>
      <c r="N759" s="1" t="s">
        <v>6430</v>
      </c>
      <c r="O759" s="1" t="s">
        <v>6431</v>
      </c>
    </row>
    <row r="760" s="1" customFormat="1" spans="1:15">
      <c r="A760" s="1" t="s">
        <v>15</v>
      </c>
      <c r="B760" s="1" t="s">
        <v>6432</v>
      </c>
      <c r="C760" s="1" t="s">
        <v>17</v>
      </c>
      <c r="D760" s="1" t="s">
        <v>2436</v>
      </c>
      <c r="F760" s="1" t="s">
        <v>4260</v>
      </c>
      <c r="I760" s="1" t="s">
        <v>6433</v>
      </c>
      <c r="J760" s="1" t="s">
        <v>6383</v>
      </c>
      <c r="K760" s="1" t="s">
        <v>6434</v>
      </c>
      <c r="L760" s="1" t="s">
        <v>6435</v>
      </c>
      <c r="M760" s="1" t="s">
        <v>6436</v>
      </c>
      <c r="N760" s="1" t="s">
        <v>6437</v>
      </c>
      <c r="O760" s="1" t="s">
        <v>6438</v>
      </c>
    </row>
    <row r="761" s="1" customFormat="1" spans="1:15">
      <c r="A761" s="1" t="s">
        <v>15</v>
      </c>
      <c r="B761" s="1" t="s">
        <v>6439</v>
      </c>
      <c r="C761" s="1" t="s">
        <v>17</v>
      </c>
      <c r="D761" s="1" t="s">
        <v>2436</v>
      </c>
      <c r="F761" s="1" t="s">
        <v>6440</v>
      </c>
      <c r="G761" s="1" t="e">
        <f>-ous</f>
        <v>#NAME?</v>
      </c>
      <c r="I761" s="1" t="s">
        <v>6441</v>
      </c>
      <c r="J761" s="1" t="s">
        <v>6442</v>
      </c>
      <c r="K761" s="1" t="s">
        <v>6443</v>
      </c>
      <c r="L761" s="1" t="s">
        <v>6444</v>
      </c>
      <c r="M761" s="1" t="s">
        <v>6445</v>
      </c>
      <c r="N761" s="1" t="s">
        <v>6446</v>
      </c>
      <c r="O761" s="1" t="s">
        <v>6447</v>
      </c>
    </row>
    <row r="762" s="1" customFormat="1" spans="1:15">
      <c r="A762" s="1" t="s">
        <v>15</v>
      </c>
      <c r="B762" s="1" t="s">
        <v>6448</v>
      </c>
      <c r="C762" s="1" t="s">
        <v>17</v>
      </c>
      <c r="D762" s="1" t="s">
        <v>2436</v>
      </c>
      <c r="F762" s="1" t="s">
        <v>633</v>
      </c>
      <c r="I762" s="1" t="s">
        <v>6449</v>
      </c>
      <c r="J762" s="1" t="s">
        <v>6450</v>
      </c>
      <c r="K762" s="1" t="s">
        <v>6451</v>
      </c>
      <c r="L762" s="1" t="s">
        <v>6452</v>
      </c>
      <c r="M762" s="1" t="s">
        <v>6453</v>
      </c>
      <c r="N762" s="1" t="s">
        <v>6454</v>
      </c>
      <c r="O762" s="1" t="s">
        <v>6455</v>
      </c>
    </row>
    <row r="763" s="1" customFormat="1" spans="1:15">
      <c r="A763" s="1" t="s">
        <v>15</v>
      </c>
      <c r="B763" s="1" t="s">
        <v>6456</v>
      </c>
      <c r="C763" s="1" t="s">
        <v>17</v>
      </c>
      <c r="D763" s="1" t="s">
        <v>2436</v>
      </c>
      <c r="F763" s="1" t="s">
        <v>604</v>
      </c>
      <c r="I763" s="1" t="s">
        <v>6457</v>
      </c>
      <c r="J763" s="1" t="s">
        <v>6458</v>
      </c>
      <c r="K763" s="1" t="s">
        <v>6459</v>
      </c>
      <c r="L763" s="1" t="s">
        <v>6460</v>
      </c>
      <c r="M763" s="1" t="s">
        <v>6461</v>
      </c>
      <c r="N763" s="1" t="s">
        <v>6462</v>
      </c>
      <c r="O763" s="1" t="s">
        <v>6463</v>
      </c>
    </row>
    <row r="764" s="1" customFormat="1" spans="1:15">
      <c r="A764" s="1" t="s">
        <v>15</v>
      </c>
      <c r="B764" s="1" t="s">
        <v>6464</v>
      </c>
      <c r="C764" s="1" t="s">
        <v>17</v>
      </c>
      <c r="D764" s="1" t="s">
        <v>6465</v>
      </c>
      <c r="F764" s="1" t="s">
        <v>6466</v>
      </c>
      <c r="G764" s="1" t="e">
        <f>-ous</f>
        <v>#NAME?</v>
      </c>
      <c r="I764" s="1" t="s">
        <v>6467</v>
      </c>
      <c r="J764" s="1" t="s">
        <v>6468</v>
      </c>
      <c r="K764" s="1" t="s">
        <v>6469</v>
      </c>
      <c r="L764" s="1" t="s">
        <v>6470</v>
      </c>
      <c r="M764" s="1" t="s">
        <v>6471</v>
      </c>
      <c r="N764" s="1" t="s">
        <v>6472</v>
      </c>
      <c r="O764" s="1" t="s">
        <v>6473</v>
      </c>
    </row>
    <row r="765" s="1" customFormat="1" spans="1:15">
      <c r="A765" s="1" t="s">
        <v>15</v>
      </c>
      <c r="B765" s="1" t="s">
        <v>6474</v>
      </c>
      <c r="C765" s="1" t="s">
        <v>84</v>
      </c>
      <c r="D765" s="1" t="s">
        <v>4068</v>
      </c>
      <c r="F765" s="1" t="s">
        <v>6466</v>
      </c>
      <c r="I765" s="1" t="s">
        <v>6475</v>
      </c>
      <c r="J765" s="1" t="s">
        <v>6476</v>
      </c>
      <c r="K765" s="1" t="s">
        <v>6477</v>
      </c>
      <c r="L765" s="1" t="s">
        <v>6478</v>
      </c>
      <c r="M765" s="1" t="s">
        <v>6479</v>
      </c>
      <c r="N765" s="1" t="s">
        <v>6480</v>
      </c>
      <c r="O765" s="1" t="s">
        <v>6481</v>
      </c>
    </row>
    <row r="766" s="1" customFormat="1" spans="1:15">
      <c r="A766" s="1" t="s">
        <v>15</v>
      </c>
      <c r="B766" s="1" t="s">
        <v>6482</v>
      </c>
      <c r="C766" s="1" t="s">
        <v>84</v>
      </c>
      <c r="D766" s="1" t="s">
        <v>6483</v>
      </c>
      <c r="F766" s="1" t="s">
        <v>6466</v>
      </c>
      <c r="I766" s="1" t="s">
        <v>6484</v>
      </c>
      <c r="J766" s="1" t="s">
        <v>6485</v>
      </c>
      <c r="K766" s="1" t="s">
        <v>6486</v>
      </c>
      <c r="L766" s="1" t="s">
        <v>6487</v>
      </c>
      <c r="M766" s="1" t="s">
        <v>6488</v>
      </c>
      <c r="N766" s="1" t="s">
        <v>6489</v>
      </c>
      <c r="O766" s="1" t="s">
        <v>6490</v>
      </c>
    </row>
    <row r="767" s="1" customFormat="1" spans="1:15">
      <c r="A767" s="1" t="s">
        <v>15</v>
      </c>
      <c r="B767" s="1" t="s">
        <v>2037</v>
      </c>
      <c r="C767" s="1" t="s">
        <v>84</v>
      </c>
      <c r="D767" s="1" t="s">
        <v>6491</v>
      </c>
      <c r="F767" s="1" t="s">
        <v>6466</v>
      </c>
      <c r="I767" s="1" t="s">
        <v>6492</v>
      </c>
      <c r="K767" s="1" t="s">
        <v>2042</v>
      </c>
      <c r="L767" s="1" t="s">
        <v>6493</v>
      </c>
      <c r="M767" s="1" t="s">
        <v>6494</v>
      </c>
      <c r="N767" s="1" t="s">
        <v>6495</v>
      </c>
      <c r="O767" s="1" t="s">
        <v>6496</v>
      </c>
    </row>
    <row r="768" s="1" customFormat="1" spans="1:15">
      <c r="A768" s="1" t="s">
        <v>15</v>
      </c>
      <c r="B768" s="1" t="s">
        <v>6497</v>
      </c>
      <c r="C768" s="1" t="s">
        <v>84</v>
      </c>
      <c r="D768" s="1" t="s">
        <v>6498</v>
      </c>
      <c r="F768" s="1" t="s">
        <v>6466</v>
      </c>
      <c r="I768" s="1" t="s">
        <v>6499</v>
      </c>
      <c r="K768" s="1" t="s">
        <v>6500</v>
      </c>
      <c r="L768" s="1" t="s">
        <v>6501</v>
      </c>
      <c r="M768" s="1" t="s">
        <v>6502</v>
      </c>
      <c r="N768" s="1" t="s">
        <v>6503</v>
      </c>
      <c r="O768" s="1" t="s">
        <v>6504</v>
      </c>
    </row>
    <row r="769" s="1" customFormat="1" spans="1:15">
      <c r="A769" s="1" t="s">
        <v>15</v>
      </c>
      <c r="B769" s="1" t="s">
        <v>6505</v>
      </c>
      <c r="C769" s="1" t="s">
        <v>84</v>
      </c>
      <c r="D769" s="1" t="s">
        <v>6506</v>
      </c>
      <c r="F769" s="1" t="s">
        <v>6466</v>
      </c>
      <c r="I769" s="1" t="s">
        <v>6507</v>
      </c>
      <c r="K769" s="1" t="s">
        <v>6508</v>
      </c>
      <c r="L769" s="1" t="s">
        <v>6509</v>
      </c>
      <c r="M769" s="1" t="s">
        <v>6510</v>
      </c>
      <c r="N769" s="1" t="s">
        <v>6511</v>
      </c>
      <c r="O769" s="1" t="s">
        <v>6512</v>
      </c>
    </row>
    <row r="770" s="1" customFormat="1" spans="1:15">
      <c r="A770" s="1" t="s">
        <v>15</v>
      </c>
      <c r="B770" s="1" t="s">
        <v>6513</v>
      </c>
      <c r="C770" s="1" t="s">
        <v>84</v>
      </c>
      <c r="D770" s="1" t="s">
        <v>6465</v>
      </c>
      <c r="F770" s="1" t="s">
        <v>6466</v>
      </c>
      <c r="G770" s="1" t="e">
        <f>-ity</f>
        <v>#NAME?</v>
      </c>
      <c r="I770" s="1" t="s">
        <v>6514</v>
      </c>
      <c r="K770" s="1" t="s">
        <v>6515</v>
      </c>
      <c r="L770" s="1" t="s">
        <v>6516</v>
      </c>
      <c r="M770" s="1" t="s">
        <v>6517</v>
      </c>
      <c r="N770" s="1" t="s">
        <v>6518</v>
      </c>
      <c r="O770" s="1" t="s">
        <v>6519</v>
      </c>
    </row>
    <row r="771" s="1" customFormat="1" spans="1:15">
      <c r="A771" s="1" t="s">
        <v>15</v>
      </c>
      <c r="B771" s="1" t="s">
        <v>6520</v>
      </c>
      <c r="C771" s="1" t="s">
        <v>17</v>
      </c>
      <c r="D771" s="1" t="s">
        <v>4068</v>
      </c>
      <c r="F771" s="1" t="s">
        <v>6466</v>
      </c>
      <c r="G771" s="1" t="e">
        <f>-ous</f>
        <v>#NAME?</v>
      </c>
      <c r="I771" s="1" t="s">
        <v>6521</v>
      </c>
      <c r="K771" s="1" t="s">
        <v>6522</v>
      </c>
      <c r="L771" s="1" t="s">
        <v>6523</v>
      </c>
      <c r="M771" s="1" t="s">
        <v>6524</v>
      </c>
      <c r="N771" s="1" t="s">
        <v>6525</v>
      </c>
      <c r="O771" s="1" t="s">
        <v>6526</v>
      </c>
    </row>
    <row r="772" s="1" customFormat="1" spans="1:15">
      <c r="A772" s="1" t="s">
        <v>15</v>
      </c>
      <c r="B772" s="1" t="s">
        <v>6527</v>
      </c>
      <c r="C772" s="1" t="s">
        <v>84</v>
      </c>
      <c r="D772" s="1" t="s">
        <v>6528</v>
      </c>
      <c r="F772" s="1" t="s">
        <v>6466</v>
      </c>
      <c r="I772" s="1" t="s">
        <v>6529</v>
      </c>
      <c r="K772" s="1" t="s">
        <v>6530</v>
      </c>
      <c r="L772" s="1" t="s">
        <v>6531</v>
      </c>
      <c r="M772" s="1" t="s">
        <v>6532</v>
      </c>
      <c r="N772" s="1" t="s">
        <v>6533</v>
      </c>
      <c r="O772" s="1" t="s">
        <v>6534</v>
      </c>
    </row>
    <row r="773" s="1" customFormat="1" spans="1:15">
      <c r="A773" s="1" t="s">
        <v>15</v>
      </c>
      <c r="B773" s="1" t="s">
        <v>6535</v>
      </c>
      <c r="C773" s="1" t="s">
        <v>84</v>
      </c>
      <c r="D773" s="1" t="s">
        <v>6536</v>
      </c>
      <c r="F773" s="1" t="s">
        <v>6466</v>
      </c>
      <c r="I773" s="1" t="s">
        <v>6537</v>
      </c>
      <c r="K773" s="1" t="s">
        <v>6538</v>
      </c>
      <c r="L773" s="1" t="s">
        <v>6539</v>
      </c>
      <c r="M773" s="1" t="s">
        <v>6540</v>
      </c>
      <c r="N773" s="1" t="s">
        <v>6541</v>
      </c>
      <c r="O773" s="1" t="s">
        <v>6542</v>
      </c>
    </row>
    <row r="774" s="1" customFormat="1" spans="1:15">
      <c r="A774" s="1" t="s">
        <v>15</v>
      </c>
      <c r="B774" s="1" t="s">
        <v>6543</v>
      </c>
      <c r="C774" s="1" t="s">
        <v>47</v>
      </c>
      <c r="D774" s="1" t="s">
        <v>6544</v>
      </c>
      <c r="F774" s="1" t="s">
        <v>2242</v>
      </c>
      <c r="I774" s="1" t="s">
        <v>6545</v>
      </c>
      <c r="J774" s="1" t="s">
        <v>3146</v>
      </c>
      <c r="K774" s="1" t="s">
        <v>6546</v>
      </c>
      <c r="L774" s="1" t="s">
        <v>6547</v>
      </c>
      <c r="M774" s="1" t="s">
        <v>6548</v>
      </c>
      <c r="N774" s="1" t="s">
        <v>6549</v>
      </c>
      <c r="O774" s="1" t="s">
        <v>6550</v>
      </c>
    </row>
    <row r="775" s="1" customFormat="1" spans="1:15">
      <c r="A775" s="1" t="s">
        <v>15</v>
      </c>
      <c r="B775" s="1" t="s">
        <v>6551</v>
      </c>
      <c r="C775" s="1" t="s">
        <v>17</v>
      </c>
      <c r="D775" s="1" t="s">
        <v>6544</v>
      </c>
      <c r="F775" s="1" t="s">
        <v>2516</v>
      </c>
      <c r="G775" s="1" t="e">
        <f>-ous</f>
        <v>#NAME?</v>
      </c>
      <c r="I775" s="1" t="s">
        <v>6552</v>
      </c>
      <c r="J775" s="1" t="s">
        <v>5413</v>
      </c>
      <c r="K775" s="1" t="s">
        <v>6553</v>
      </c>
      <c r="L775" s="1" t="s">
        <v>6554</v>
      </c>
      <c r="M775" s="1" t="s">
        <v>5416</v>
      </c>
      <c r="N775" s="1" t="s">
        <v>6555</v>
      </c>
      <c r="O775" s="1" t="s">
        <v>6556</v>
      </c>
    </row>
    <row r="776" s="1" customFormat="1" spans="1:15">
      <c r="A776" s="1" t="s">
        <v>15</v>
      </c>
      <c r="B776" s="1" t="s">
        <v>6557</v>
      </c>
      <c r="C776" s="1" t="s">
        <v>84</v>
      </c>
      <c r="D776" s="1" t="s">
        <v>6544</v>
      </c>
      <c r="F776" s="1" t="s">
        <v>6558</v>
      </c>
      <c r="G776" s="1" t="e">
        <f>-cle</f>
        <v>#NAME?</v>
      </c>
      <c r="I776" s="1" t="s">
        <v>6559</v>
      </c>
      <c r="J776" s="1" t="s">
        <v>4774</v>
      </c>
      <c r="K776" s="1" t="s">
        <v>6560</v>
      </c>
      <c r="L776" s="1" t="s">
        <v>6561</v>
      </c>
      <c r="M776" s="1" t="s">
        <v>6562</v>
      </c>
      <c r="N776" s="1" t="s">
        <v>6563</v>
      </c>
      <c r="O776" s="1" t="s">
        <v>6564</v>
      </c>
    </row>
    <row r="777" s="1" customFormat="1" spans="1:15">
      <c r="A777" s="1" t="s">
        <v>15</v>
      </c>
      <c r="B777" s="1" t="s">
        <v>6565</v>
      </c>
      <c r="C777" s="1" t="s">
        <v>47</v>
      </c>
      <c r="D777" s="1" t="s">
        <v>6544</v>
      </c>
      <c r="F777" s="1" t="s">
        <v>6566</v>
      </c>
      <c r="I777" s="1" t="s">
        <v>6567</v>
      </c>
      <c r="J777" s="1" t="s">
        <v>6568</v>
      </c>
      <c r="K777" s="1" t="s">
        <v>6569</v>
      </c>
      <c r="L777" s="1" t="s">
        <v>6570</v>
      </c>
      <c r="M777" s="1" t="s">
        <v>6571</v>
      </c>
      <c r="N777" s="1" t="s">
        <v>6572</v>
      </c>
      <c r="O777" s="1" t="s">
        <v>6573</v>
      </c>
    </row>
    <row r="778" s="1" customFormat="1" spans="1:15">
      <c r="A778" s="1" t="s">
        <v>15</v>
      </c>
      <c r="B778" s="1" t="s">
        <v>6574</v>
      </c>
      <c r="C778" s="1" t="s">
        <v>47</v>
      </c>
      <c r="D778" s="1" t="s">
        <v>6544</v>
      </c>
      <c r="F778" s="1" t="s">
        <v>6575</v>
      </c>
      <c r="I778" s="1" t="s">
        <v>6576</v>
      </c>
      <c r="J778" s="1" t="s">
        <v>6577</v>
      </c>
      <c r="K778" s="1" t="s">
        <v>6578</v>
      </c>
      <c r="L778" s="1" t="s">
        <v>6579</v>
      </c>
      <c r="M778" s="1" t="s">
        <v>6580</v>
      </c>
      <c r="N778" s="1" t="s">
        <v>6581</v>
      </c>
      <c r="O778" s="1" t="s">
        <v>6582</v>
      </c>
    </row>
    <row r="779" s="1" customFormat="1" spans="1:15">
      <c r="A779" s="1" t="s">
        <v>15</v>
      </c>
      <c r="B779" s="1" t="s">
        <v>6583</v>
      </c>
      <c r="C779" s="1" t="s">
        <v>47</v>
      </c>
      <c r="D779" s="1" t="s">
        <v>6584</v>
      </c>
      <c r="F779" s="1" t="s">
        <v>6585</v>
      </c>
      <c r="I779" s="1" t="s">
        <v>6586</v>
      </c>
      <c r="J779" s="1" t="s">
        <v>6587</v>
      </c>
      <c r="K779" s="1" t="s">
        <v>6588</v>
      </c>
      <c r="L779" s="1" t="s">
        <v>6589</v>
      </c>
      <c r="M779" s="1" t="s">
        <v>6590</v>
      </c>
      <c r="N779" s="1" t="s">
        <v>6591</v>
      </c>
      <c r="O779" s="1" t="s">
        <v>6592</v>
      </c>
    </row>
    <row r="780" s="1" customFormat="1" spans="1:15">
      <c r="A780" s="1" t="s">
        <v>15</v>
      </c>
      <c r="B780" s="1" t="s">
        <v>6593</v>
      </c>
      <c r="C780" s="1" t="s">
        <v>47</v>
      </c>
      <c r="D780" s="1" t="s">
        <v>6594</v>
      </c>
      <c r="F780" s="1" t="s">
        <v>6595</v>
      </c>
      <c r="I780" s="1" t="s">
        <v>6596</v>
      </c>
      <c r="J780" s="1" t="s">
        <v>6597</v>
      </c>
      <c r="K780" s="1" t="s">
        <v>6598</v>
      </c>
      <c r="L780" s="1" t="s">
        <v>6599</v>
      </c>
      <c r="M780" s="1" t="s">
        <v>6600</v>
      </c>
      <c r="N780" s="1" t="s">
        <v>6601</v>
      </c>
      <c r="O780" s="1" t="s">
        <v>6602</v>
      </c>
    </row>
    <row r="781" s="1" customFormat="1" spans="1:15">
      <c r="A781" s="1" t="s">
        <v>15</v>
      </c>
      <c r="B781" s="1" t="s">
        <v>6603</v>
      </c>
      <c r="C781" s="1" t="s">
        <v>17</v>
      </c>
      <c r="D781" s="1" t="s">
        <v>1742</v>
      </c>
      <c r="F781" s="1" t="s">
        <v>6604</v>
      </c>
      <c r="I781" s="1" t="s">
        <v>6605</v>
      </c>
      <c r="J781" s="1" t="s">
        <v>6606</v>
      </c>
      <c r="K781" s="1" t="s">
        <v>6607</v>
      </c>
      <c r="L781" s="1" t="s">
        <v>6608</v>
      </c>
      <c r="M781" s="1" t="s">
        <v>6609</v>
      </c>
      <c r="N781" s="1" t="s">
        <v>6610</v>
      </c>
      <c r="O781" s="1" t="s">
        <v>6611</v>
      </c>
    </row>
    <row r="782" s="1" customFormat="1" spans="1:15">
      <c r="A782" s="1" t="s">
        <v>15</v>
      </c>
      <c r="B782" s="1" t="s">
        <v>6612</v>
      </c>
      <c r="C782" s="1" t="s">
        <v>47</v>
      </c>
      <c r="D782" s="1" t="s">
        <v>1742</v>
      </c>
      <c r="F782" s="1" t="s">
        <v>6613</v>
      </c>
      <c r="I782" s="1" t="s">
        <v>6614</v>
      </c>
      <c r="J782" s="1" t="s">
        <v>6615</v>
      </c>
      <c r="K782" s="1" t="s">
        <v>6616</v>
      </c>
      <c r="L782" s="1" t="s">
        <v>6617</v>
      </c>
      <c r="M782" s="1" t="s">
        <v>6618</v>
      </c>
      <c r="N782" s="1" t="s">
        <v>6619</v>
      </c>
      <c r="O782" s="1" t="s">
        <v>6620</v>
      </c>
    </row>
    <row r="783" s="1" customFormat="1" spans="1:15">
      <c r="A783" s="1" t="s">
        <v>15</v>
      </c>
      <c r="B783" s="1" t="s">
        <v>6621</v>
      </c>
      <c r="C783" s="1" t="s">
        <v>17</v>
      </c>
      <c r="D783" s="1" t="s">
        <v>6594</v>
      </c>
      <c r="F783" s="1" t="s">
        <v>6622</v>
      </c>
      <c r="G783" s="1" t="e">
        <f>-ive</f>
        <v>#NAME?</v>
      </c>
      <c r="I783" s="1" t="s">
        <v>6623</v>
      </c>
      <c r="J783" s="1" t="s">
        <v>6624</v>
      </c>
      <c r="K783" s="1" t="s">
        <v>6625</v>
      </c>
      <c r="L783" s="1" t="s">
        <v>6626</v>
      </c>
      <c r="M783" s="1" t="s">
        <v>6627</v>
      </c>
      <c r="N783" s="1" t="s">
        <v>6628</v>
      </c>
      <c r="O783" s="1" t="s">
        <v>6629</v>
      </c>
    </row>
    <row r="784" s="1" customFormat="1" spans="1:15">
      <c r="A784" s="1" t="s">
        <v>15</v>
      </c>
      <c r="B784" s="1" t="s">
        <v>6630</v>
      </c>
      <c r="C784" s="1" t="s">
        <v>47</v>
      </c>
      <c r="D784" s="1" t="s">
        <v>6584</v>
      </c>
      <c r="F784" s="1" t="s">
        <v>6631</v>
      </c>
      <c r="G784" s="1" t="e">
        <f>-y</f>
        <v>#NAME?</v>
      </c>
      <c r="I784" s="1" t="s">
        <v>6632</v>
      </c>
      <c r="J784" s="1" t="s">
        <v>6633</v>
      </c>
      <c r="K784" s="1" t="s">
        <v>6634</v>
      </c>
      <c r="L784" s="1" t="s">
        <v>6635</v>
      </c>
      <c r="M784" s="1" t="s">
        <v>6636</v>
      </c>
      <c r="N784" s="1" t="s">
        <v>6637</v>
      </c>
      <c r="O784" s="1" t="s">
        <v>6638</v>
      </c>
    </row>
    <row r="785" s="1" customFormat="1" spans="1:15">
      <c r="A785" s="1" t="s">
        <v>15</v>
      </c>
      <c r="B785" s="1" t="s">
        <v>3144</v>
      </c>
      <c r="C785" s="1" t="s">
        <v>47</v>
      </c>
      <c r="D785" s="1" t="s">
        <v>1742</v>
      </c>
      <c r="F785" s="1" t="s">
        <v>2295</v>
      </c>
      <c r="I785" s="1" t="s">
        <v>6639</v>
      </c>
      <c r="J785" s="1" t="s">
        <v>3146</v>
      </c>
      <c r="K785" s="1" t="s">
        <v>3147</v>
      </c>
      <c r="L785" s="1" t="s">
        <v>6640</v>
      </c>
      <c r="M785" s="1" t="s">
        <v>6641</v>
      </c>
      <c r="N785" s="1" t="s">
        <v>6642</v>
      </c>
      <c r="O785" s="1" t="s">
        <v>6643</v>
      </c>
    </row>
    <row r="786" s="1" customFormat="1" spans="1:15">
      <c r="A786" s="1" t="s">
        <v>15</v>
      </c>
      <c r="B786" s="1" t="s">
        <v>6644</v>
      </c>
      <c r="C786" s="1" t="s">
        <v>84</v>
      </c>
      <c r="F786" s="1" t="s">
        <v>6645</v>
      </c>
      <c r="G786" s="1" t="e">
        <f>-ober</f>
        <v>#NAME?</v>
      </c>
      <c r="I786" s="1" t="s">
        <v>6646</v>
      </c>
      <c r="J786" s="1" t="s">
        <v>6647</v>
      </c>
      <c r="K786" s="1" t="s">
        <v>6648</v>
      </c>
      <c r="L786" s="1" t="s">
        <v>6649</v>
      </c>
      <c r="M786" s="1" t="s">
        <v>6650</v>
      </c>
      <c r="N786" s="1" t="s">
        <v>6651</v>
      </c>
      <c r="O786" s="1" t="s">
        <v>6652</v>
      </c>
    </row>
    <row r="787" s="1" customFormat="1" spans="1:15">
      <c r="A787" s="1" t="s">
        <v>15</v>
      </c>
      <c r="B787" s="1" t="s">
        <v>6653</v>
      </c>
      <c r="C787" s="1" t="s">
        <v>84</v>
      </c>
      <c r="F787" s="1" t="s">
        <v>6654</v>
      </c>
      <c r="G787" s="1" t="e">
        <f>-pus</f>
        <v>#NAME?</v>
      </c>
      <c r="I787" s="1" t="s">
        <v>6655</v>
      </c>
      <c r="J787" s="1" t="s">
        <v>6656</v>
      </c>
      <c r="K787" s="1" t="s">
        <v>6657</v>
      </c>
      <c r="L787" s="1" t="s">
        <v>6658</v>
      </c>
      <c r="M787" s="1" t="s">
        <v>6659</v>
      </c>
      <c r="N787" s="1" t="s">
        <v>6660</v>
      </c>
      <c r="O787" s="1" t="s">
        <v>6661</v>
      </c>
    </row>
    <row r="788" s="1" customFormat="1" spans="1:15">
      <c r="A788" s="1" t="s">
        <v>15</v>
      </c>
      <c r="B788" s="1" t="s">
        <v>6662</v>
      </c>
      <c r="C788" s="1" t="s">
        <v>84</v>
      </c>
      <c r="F788" s="1" t="s">
        <v>6663</v>
      </c>
      <c r="G788" s="1" t="e">
        <f>-gon</f>
        <v>#NAME?</v>
      </c>
      <c r="I788" s="1" t="s">
        <v>6664</v>
      </c>
      <c r="J788" s="1" t="s">
        <v>6665</v>
      </c>
      <c r="K788" s="1" t="s">
        <v>6666</v>
      </c>
      <c r="L788" s="1" t="s">
        <v>6667</v>
      </c>
      <c r="M788" s="1" t="s">
        <v>6668</v>
      </c>
      <c r="N788" s="1" t="s">
        <v>6669</v>
      </c>
      <c r="O788" s="1" t="s">
        <v>6670</v>
      </c>
    </row>
    <row r="789" s="1" customFormat="1" spans="1:15">
      <c r="A789" s="1" t="s">
        <v>15</v>
      </c>
      <c r="B789" s="1" t="s">
        <v>6671</v>
      </c>
      <c r="C789" s="1" t="s">
        <v>84</v>
      </c>
      <c r="F789" s="1" t="s">
        <v>6645</v>
      </c>
      <c r="G789" s="1" t="e">
        <f>-ave</f>
        <v>#NAME?</v>
      </c>
      <c r="I789" s="1" t="s">
        <v>6672</v>
      </c>
      <c r="J789" s="1" t="s">
        <v>6673</v>
      </c>
      <c r="K789" s="1" t="s">
        <v>6674</v>
      </c>
      <c r="L789" s="1" t="s">
        <v>6675</v>
      </c>
      <c r="M789" s="1" t="s">
        <v>6676</v>
      </c>
      <c r="N789" s="1" t="s">
        <v>6677</v>
      </c>
      <c r="O789" s="1" t="s">
        <v>6678</v>
      </c>
    </row>
    <row r="790" s="1" customFormat="1" spans="1:15">
      <c r="A790" s="1" t="s">
        <v>15</v>
      </c>
      <c r="B790" s="1" t="s">
        <v>6679</v>
      </c>
      <c r="C790" s="1" t="s">
        <v>84</v>
      </c>
      <c r="F790" s="1" t="s">
        <v>6645</v>
      </c>
      <c r="G790" s="1" t="e">
        <f>-et</f>
        <v>#NAME?</v>
      </c>
      <c r="I790" s="1" t="s">
        <v>6680</v>
      </c>
      <c r="J790" s="1" t="s">
        <v>6681</v>
      </c>
      <c r="K790" s="1" t="s">
        <v>6682</v>
      </c>
      <c r="L790" s="1" t="s">
        <v>6683</v>
      </c>
      <c r="M790" s="1" t="s">
        <v>6684</v>
      </c>
      <c r="N790" s="1" t="s">
        <v>6685</v>
      </c>
      <c r="O790" s="1" t="s">
        <v>6686</v>
      </c>
    </row>
    <row r="791" s="1" customFormat="1" spans="1:15">
      <c r="A791" s="1" t="s">
        <v>15</v>
      </c>
      <c r="B791" s="1" t="s">
        <v>6687</v>
      </c>
      <c r="C791" s="1" t="s">
        <v>84</v>
      </c>
      <c r="F791" s="1" t="s">
        <v>6654</v>
      </c>
      <c r="G791" s="1" t="e">
        <f>-gen</f>
        <v>#NAME?</v>
      </c>
      <c r="H791" s="1" t="e">
        <f>-arian</f>
        <v>#NAME?</v>
      </c>
      <c r="I791" s="1" t="s">
        <v>6688</v>
      </c>
      <c r="J791" s="1" t="s">
        <v>6689</v>
      </c>
      <c r="K791" s="1" t="s">
        <v>6690</v>
      </c>
      <c r="L791" s="1" t="s">
        <v>6691</v>
      </c>
      <c r="M791" s="1" t="s">
        <v>6692</v>
      </c>
      <c r="N791" s="1" t="s">
        <v>6693</v>
      </c>
      <c r="O791" s="1" t="s">
        <v>6694</v>
      </c>
    </row>
    <row r="792" s="1" customFormat="1" spans="1:15">
      <c r="A792" s="1" t="s">
        <v>15</v>
      </c>
      <c r="B792" s="1" t="s">
        <v>6695</v>
      </c>
      <c r="C792" s="1" t="s">
        <v>84</v>
      </c>
      <c r="F792" s="1" t="s">
        <v>6654</v>
      </c>
      <c r="G792" s="1" t="e">
        <f>-pod</f>
        <v>#NAME?</v>
      </c>
      <c r="I792" s="1" t="s">
        <v>6696</v>
      </c>
      <c r="J792" s="1" t="s">
        <v>6697</v>
      </c>
      <c r="K792" s="1" t="s">
        <v>6698</v>
      </c>
      <c r="L792" s="1" t="s">
        <v>6699</v>
      </c>
      <c r="M792" s="1" t="s">
        <v>6700</v>
      </c>
      <c r="N792" s="1" t="s">
        <v>6701</v>
      </c>
      <c r="O792" s="1" t="s">
        <v>6702</v>
      </c>
    </row>
    <row r="793" s="1" customFormat="1" spans="1:15">
      <c r="A793" s="1" t="s">
        <v>15</v>
      </c>
      <c r="B793" s="1" t="s">
        <v>6703</v>
      </c>
      <c r="C793" s="1" t="s">
        <v>17</v>
      </c>
      <c r="F793" s="1" t="s">
        <v>6663</v>
      </c>
      <c r="G793" s="1" t="e">
        <f>-gon</f>
        <v>#NAME?</v>
      </c>
      <c r="H793" s="1" t="e">
        <f>-al</f>
        <v>#NAME?</v>
      </c>
      <c r="I793" s="1" t="s">
        <v>6704</v>
      </c>
      <c r="J793" s="1" t="s">
        <v>6705</v>
      </c>
      <c r="K793" s="1" t="s">
        <v>6706</v>
      </c>
      <c r="L793" s="1" t="s">
        <v>6707</v>
      </c>
      <c r="M793" s="1" t="s">
        <v>6708</v>
      </c>
      <c r="N793" s="1" t="s">
        <v>6709</v>
      </c>
      <c r="O793" s="1" t="s">
        <v>6710</v>
      </c>
    </row>
    <row r="794" s="1" customFormat="1" spans="1:15">
      <c r="A794" s="1" t="s">
        <v>15</v>
      </c>
      <c r="B794" s="1" t="s">
        <v>6711</v>
      </c>
      <c r="C794" s="1" t="s">
        <v>17</v>
      </c>
      <c r="F794" s="1" t="s">
        <v>6654</v>
      </c>
      <c r="G794" s="1" t="e">
        <f>-syllab</f>
        <v>#NAME?</v>
      </c>
      <c r="H794" s="1" t="e">
        <f>-ic</f>
        <v>#NAME?</v>
      </c>
      <c r="I794" s="1" t="s">
        <v>6712</v>
      </c>
      <c r="J794" s="1" t="s">
        <v>6713</v>
      </c>
      <c r="K794" s="1" t="s">
        <v>6714</v>
      </c>
      <c r="L794" s="1" t="s">
        <v>6715</v>
      </c>
      <c r="M794" s="1" t="s">
        <v>6716</v>
      </c>
      <c r="N794" s="1" t="s">
        <v>6717</v>
      </c>
      <c r="O794" s="1" t="s">
        <v>6718</v>
      </c>
    </row>
    <row r="795" s="1" customFormat="1" spans="1:15">
      <c r="A795" s="1" t="s">
        <v>15</v>
      </c>
      <c r="B795" s="1" t="s">
        <v>6719</v>
      </c>
      <c r="C795" s="1" t="s">
        <v>84</v>
      </c>
      <c r="F795" s="1" t="s">
        <v>6645</v>
      </c>
      <c r="G795" s="1" t="e">
        <f>-illion</f>
        <v>#NAME?</v>
      </c>
      <c r="I795" s="1" t="s">
        <v>6720</v>
      </c>
      <c r="J795" s="1" t="s">
        <v>6721</v>
      </c>
      <c r="K795" s="1" t="s">
        <v>6722</v>
      </c>
      <c r="L795" s="1" t="s">
        <v>6723</v>
      </c>
      <c r="M795" s="1" t="s">
        <v>6724</v>
      </c>
      <c r="N795" s="1" t="s">
        <v>6725</v>
      </c>
      <c r="O795" s="1" t="s">
        <v>6726</v>
      </c>
    </row>
    <row r="796" s="1" customFormat="1" spans="1:15">
      <c r="A796" s="1" t="s">
        <v>15</v>
      </c>
      <c r="B796" s="1" t="s">
        <v>6727</v>
      </c>
      <c r="C796" s="1" t="s">
        <v>17</v>
      </c>
      <c r="F796" s="1" t="s">
        <v>6728</v>
      </c>
      <c r="G796" s="1" t="e">
        <f>-lar</f>
        <v>#NAME?</v>
      </c>
      <c r="I796" s="1" t="s">
        <v>6729</v>
      </c>
      <c r="J796" s="1" t="s">
        <v>6730</v>
      </c>
      <c r="K796" s="1" t="s">
        <v>6731</v>
      </c>
      <c r="L796" s="1" t="s">
        <v>6732</v>
      </c>
      <c r="M796" s="1" t="s">
        <v>6733</v>
      </c>
      <c r="N796" s="1" t="s">
        <v>6734</v>
      </c>
      <c r="O796" s="1" t="s">
        <v>6735</v>
      </c>
    </row>
    <row r="797" s="1" customFormat="1" spans="1:15">
      <c r="A797" s="1" t="s">
        <v>15</v>
      </c>
      <c r="B797" s="1" t="s">
        <v>6736</v>
      </c>
      <c r="C797" s="1" t="s">
        <v>84</v>
      </c>
      <c r="D797" s="1" t="s">
        <v>642</v>
      </c>
      <c r="F797" s="1" t="s">
        <v>6728</v>
      </c>
      <c r="G797" s="1" t="e">
        <f>-lar</f>
        <v>#NAME?</v>
      </c>
      <c r="I797" s="1" t="s">
        <v>6737</v>
      </c>
      <c r="J797" s="1" t="s">
        <v>6738</v>
      </c>
      <c r="K797" s="1" t="s">
        <v>6739</v>
      </c>
      <c r="L797" s="1" t="s">
        <v>6740</v>
      </c>
      <c r="M797" s="1" t="s">
        <v>6741</v>
      </c>
      <c r="N797" s="1" t="s">
        <v>6742</v>
      </c>
      <c r="O797" s="1" t="s">
        <v>6743</v>
      </c>
    </row>
    <row r="798" s="1" customFormat="1" spans="1:15">
      <c r="A798" s="1" t="s">
        <v>15</v>
      </c>
      <c r="B798" s="1" t="s">
        <v>6176</v>
      </c>
      <c r="C798" s="1" t="s">
        <v>17</v>
      </c>
      <c r="F798" s="1" t="s">
        <v>5345</v>
      </c>
      <c r="G798" s="1" t="e">
        <f>-ic</f>
        <v>#NAME?</v>
      </c>
      <c r="I798" s="1" t="s">
        <v>6744</v>
      </c>
      <c r="J798" s="1" t="s">
        <v>6745</v>
      </c>
      <c r="K798" s="1" t="s">
        <v>6179</v>
      </c>
      <c r="L798" s="1" t="s">
        <v>6746</v>
      </c>
      <c r="M798" s="1" t="s">
        <v>6747</v>
      </c>
      <c r="N798" s="1" t="s">
        <v>6748</v>
      </c>
      <c r="O798" s="1" t="s">
        <v>6749</v>
      </c>
    </row>
    <row r="799" s="1" customFormat="1" spans="1:15">
      <c r="A799" s="1" t="s">
        <v>15</v>
      </c>
      <c r="B799" s="1" t="s">
        <v>6184</v>
      </c>
      <c r="C799" s="1" t="s">
        <v>17</v>
      </c>
      <c r="F799" s="1" t="s">
        <v>5345</v>
      </c>
      <c r="G799" s="1" t="e">
        <f>-ic</f>
        <v>#NAME?</v>
      </c>
      <c r="H799" s="1" t="e">
        <f>-al</f>
        <v>#NAME?</v>
      </c>
      <c r="I799" s="1" t="s">
        <v>6750</v>
      </c>
      <c r="J799" s="1" t="s">
        <v>6751</v>
      </c>
      <c r="K799" s="1" t="s">
        <v>6187</v>
      </c>
      <c r="L799" s="1" t="s">
        <v>6752</v>
      </c>
      <c r="M799" s="1" t="s">
        <v>6753</v>
      </c>
      <c r="N799" s="1" t="s">
        <v>6754</v>
      </c>
      <c r="O799" s="1" t="s">
        <v>6755</v>
      </c>
    </row>
    <row r="800" s="1" customFormat="1" spans="1:15">
      <c r="A800" s="1" t="s">
        <v>15</v>
      </c>
      <c r="B800" s="1" t="s">
        <v>6192</v>
      </c>
      <c r="C800" s="1" t="s">
        <v>84</v>
      </c>
      <c r="F800" s="1" t="s">
        <v>5345</v>
      </c>
      <c r="G800" s="1" t="e">
        <f>-ic</f>
        <v>#NAME?</v>
      </c>
      <c r="H800" s="1" t="e">
        <f>-ian</f>
        <v>#NAME?</v>
      </c>
      <c r="I800" s="1" t="s">
        <v>6756</v>
      </c>
      <c r="J800" s="1" t="s">
        <v>6757</v>
      </c>
      <c r="K800" s="1" t="s">
        <v>6195</v>
      </c>
      <c r="L800" s="1" t="s">
        <v>6758</v>
      </c>
      <c r="M800" s="1" t="s">
        <v>6759</v>
      </c>
      <c r="N800" s="1" t="s">
        <v>6760</v>
      </c>
      <c r="O800" s="1" t="s">
        <v>6761</v>
      </c>
    </row>
    <row r="801" s="1" customFormat="1" spans="1:15">
      <c r="A801" s="1" t="s">
        <v>15</v>
      </c>
      <c r="B801" s="1" t="s">
        <v>6762</v>
      </c>
      <c r="C801" s="1" t="s">
        <v>84</v>
      </c>
      <c r="F801" s="1" t="s">
        <v>5345</v>
      </c>
      <c r="G801" s="1" t="e">
        <f>-ics</f>
        <v>#NAME?</v>
      </c>
      <c r="I801" s="1" t="s">
        <v>6763</v>
      </c>
      <c r="J801" s="1" t="s">
        <v>6764</v>
      </c>
      <c r="K801" s="1" t="s">
        <v>6765</v>
      </c>
      <c r="L801" s="1" t="s">
        <v>6766</v>
      </c>
      <c r="M801" s="1" t="s">
        <v>6767</v>
      </c>
      <c r="N801" s="1" t="s">
        <v>6768</v>
      </c>
      <c r="O801" s="1" t="s">
        <v>6769</v>
      </c>
    </row>
    <row r="802" s="1" customFormat="1" spans="1:15">
      <c r="A802" s="1" t="s">
        <v>15</v>
      </c>
      <c r="B802" s="1" t="s">
        <v>6770</v>
      </c>
      <c r="C802" s="1" t="s">
        <v>84</v>
      </c>
      <c r="F802" s="1" t="s">
        <v>5345</v>
      </c>
      <c r="G802" s="1" t="s">
        <v>268</v>
      </c>
      <c r="H802" s="1" t="e">
        <f>-metry</f>
        <v>#NAME?</v>
      </c>
      <c r="I802" s="1" t="s">
        <v>6771</v>
      </c>
      <c r="J802" s="1" t="s">
        <v>6772</v>
      </c>
      <c r="K802" s="1" t="s">
        <v>6773</v>
      </c>
      <c r="L802" s="1" t="s">
        <v>6774</v>
      </c>
      <c r="M802" s="1" t="s">
        <v>6775</v>
      </c>
      <c r="N802" s="1" t="s">
        <v>6776</v>
      </c>
      <c r="O802" s="1" t="s">
        <v>6777</v>
      </c>
    </row>
    <row r="803" s="1" customFormat="1" spans="1:15">
      <c r="A803" s="1" t="s">
        <v>15</v>
      </c>
      <c r="B803" s="1" t="s">
        <v>6778</v>
      </c>
      <c r="C803" s="1" t="s">
        <v>84</v>
      </c>
      <c r="F803" s="1" t="s">
        <v>6728</v>
      </c>
      <c r="G803" s="1" t="e">
        <f>-list</f>
        <v>#NAME?</v>
      </c>
      <c r="I803" s="1" t="s">
        <v>6779</v>
      </c>
      <c r="J803" s="1" t="s">
        <v>6780</v>
      </c>
      <c r="K803" s="1" t="s">
        <v>6781</v>
      </c>
      <c r="L803" s="1" t="s">
        <v>6782</v>
      </c>
      <c r="M803" s="1" t="s">
        <v>6783</v>
      </c>
      <c r="N803" s="1" t="s">
        <v>6784</v>
      </c>
      <c r="O803" s="1" t="s">
        <v>6785</v>
      </c>
    </row>
    <row r="804" s="1" customFormat="1" spans="1:15">
      <c r="A804" s="1" t="s">
        <v>15</v>
      </c>
      <c r="B804" s="1" t="s">
        <v>6786</v>
      </c>
      <c r="C804" s="1" t="s">
        <v>84</v>
      </c>
      <c r="D804" s="1" t="s">
        <v>6787</v>
      </c>
      <c r="F804" s="1" t="s">
        <v>6728</v>
      </c>
      <c r="G804" s="1" t="e">
        <f>-le</f>
        <v>#NAME?</v>
      </c>
      <c r="I804" s="1" t="s">
        <v>6788</v>
      </c>
      <c r="J804" s="1" t="s">
        <v>6789</v>
      </c>
      <c r="K804" s="1" t="s">
        <v>6790</v>
      </c>
      <c r="L804" s="1" t="s">
        <v>6791</v>
      </c>
      <c r="M804" s="1" t="s">
        <v>6792</v>
      </c>
      <c r="N804" s="1" t="s">
        <v>6793</v>
      </c>
      <c r="O804" s="1" t="s">
        <v>6794</v>
      </c>
    </row>
    <row r="805" s="1" customFormat="1" spans="1:15">
      <c r="A805" s="1" t="s">
        <v>15</v>
      </c>
      <c r="B805" s="1" t="s">
        <v>6795</v>
      </c>
      <c r="C805" s="1" t="s">
        <v>17</v>
      </c>
      <c r="D805" s="1" t="s">
        <v>6796</v>
      </c>
      <c r="F805" s="1" t="s">
        <v>6728</v>
      </c>
      <c r="G805" s="1" t="e">
        <f>-lar</f>
        <v>#NAME?</v>
      </c>
      <c r="I805" s="1" t="s">
        <v>6797</v>
      </c>
      <c r="J805" s="1" t="s">
        <v>6798</v>
      </c>
      <c r="K805" s="1" t="s">
        <v>6799</v>
      </c>
      <c r="L805" s="1" t="s">
        <v>6800</v>
      </c>
      <c r="M805" s="1" t="s">
        <v>6801</v>
      </c>
      <c r="N805" s="1" t="s">
        <v>6802</v>
      </c>
      <c r="O805" s="1" t="s">
        <v>6803</v>
      </c>
    </row>
  </sheetData>
  <autoFilter xmlns:etc="http://www.wps.cn/officeDocument/2017/etCustomData" ref="A1:O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词根单词导入模板_20260120162501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2026-01-20T08:25:00Z</dcterms:created>
  <dcterms:modified xsi:type="dcterms:W3CDTF">2026-01-20T08:25:54Z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61DA7CCF2289466DADCAF891752A52E4_12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