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05" windowHeight="12225"/>
  </bookViews>
  <sheets>
    <sheet name="词根单词导入模板_20260110211605" sheetId="1" r:id="rId1"/>
  </sheets>
  <definedNames>
    <definedName name="_xlnm._FilterDatabase" localSheetId="0" hidden="1">词根单词导入模板_20260110211605!$A$1:$O$1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<sst xmlns="http://schemas.openxmlformats.org/spreadsheetml/2006/main" count="14211" uniqueCount="9665">
  <si>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</si>
  <si>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</si>
  <si>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</si>
  <si>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</si>
  <si>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</si>
  <si>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</si>
  <si>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</si>
  <si>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</si>
  <si>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</si>
  <si>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</si>
  <si>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</si>
  <si>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</si>
  <si>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</si>
  <si>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</si>
  <si>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</si>
  <si>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</si>
  <si>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nutrition</t>
  </si>
  <si>
    <t>n.</t>
  </si>
  <si>
    <t>nutri</t>
  </si>
  <si>
    <t>nutri (滋养) + -tion (名词后缀) -&gt; 滋养的行为和状态 -&gt; 营养</t>
  </si>
  <si>
    <t>营养</t>
  </si>
  <si>
    <t>/njuˈtrɪʃn/</t>
  </si>
  <si>
    <t>Good nutrition is essential for a healthy lifestyle.</t>
  </si>
  <si>
    <t>良好的营养对健康的生活方式至关重要。</t>
  </si>
  <si>
    <t>这位专家研究 nutrition（营养）学，关注 body 的健康。</t>
  </si>
  <si>
    <t>nutri 是滋养，nutrition 营养强。</t>
  </si>
  <si>
    <t>nutritious</t>
  </si>
  <si>
    <t>adj.</t>
  </si>
  <si>
    <t>nutri (滋养) + -tious (形容词后缀) -&gt; 具有滋养特性的 -&gt; 营养丰富的</t>
  </si>
  <si>
    <t>有营养的</t>
  </si>
  <si>
    <t>/njuˈtrɪʃəs/</t>
  </si>
  <si>
    <t>The cook prepared a nutritious meal for the family.</t>
  </si>
  <si>
    <t>厨师为家人准备了一顿营养丰富的饭菜。</t>
  </si>
  <si>
    <t>新鲜蔬菜很 nutritious（有营养的），对健康有 help。</t>
  </si>
  <si>
    <t>nutri 来喂养，nutritious 身体壮。</t>
  </si>
  <si>
    <t>nutrient</t>
  </si>
  <si>
    <t>nutri (滋养) + -ent (名词后缀) -&gt; 用来滋养的物质 -&gt; 营养物质</t>
  </si>
  <si>
    <t>养分</t>
  </si>
  <si>
    <t>/ˈnjuːtriənt/</t>
  </si>
  <si>
    <t>Plants draw nutrients directly from the soil.</t>
  </si>
  <si>
    <t>植物直接从土壤中汲取养分。</t>
  </si>
  <si>
    <t>Soil 中含有各种 nutrient（营养物质），能让 plant 生长。</t>
  </si>
  <si>
    <t>nutri 供能量，nutrient 物质亮。</t>
  </si>
  <si>
    <t>nurture</t>
  </si>
  <si>
    <t>v./n.</t>
  </si>
  <si>
    <t>nutr</t>
  </si>
  <si>
    <t>nutr (滋养) + -ure (动作/名词后缀) -&gt; 进行滋养的行为 -&gt; 养育</t>
  </si>
  <si>
    <t>养育</t>
  </si>
  <si>
    <t>/ˈnɜːrtʃər/</t>
  </si>
  <si>
    <t>It takes time and patience to nurture a young talent.</t>
  </si>
  <si>
    <t>培养年轻的人才需要时间和耐心。</t>
  </si>
  <si>
    <t>父母用心 nurture（养育）我们，让我们 grow up。</t>
  </si>
  <si>
    <t>nutr 加 ure，养育不含糊。</t>
  </si>
  <si>
    <t>malnutrition</t>
  </si>
  <si>
    <t>mal-</t>
  </si>
  <si>
    <t>mal- (坏) + nutri (滋养) + -tion (名词后缀) -&gt; 坏的滋养状态 -&gt; 营养不良</t>
  </si>
  <si>
    <t>营养不良</t>
  </si>
  <si>
    <t>/ˌmælnjuˈtrɪʃn/</t>
  </si>
  <si>
    <t>Many children in the war-torn area suffer from malnutrition.</t>
  </si>
  <si>
    <t>战乱地区的许多儿童患有营养不良。</t>
  </si>
  <si>
    <t>由于 food 匮乏，他患上了 malnutrition（营养不良）。</t>
  </si>
  <si>
    <t>mal 是坏，malnutrition 身体快垮败。</t>
  </si>
  <si>
    <t>nutritionist</t>
  </si>
  <si>
    <t>nutri (滋养) + -tion (名词后缀) + -ist (人) -&gt; 研究滋养科学的人 -&gt; 营养学家</t>
  </si>
  <si>
    <t>营养学家</t>
  </si>
  <si>
    <t>/njuˈtrɪʃənɪst/</t>
  </si>
  <si>
    <t>The nutritionist recommended eating more fiber.</t>
  </si>
  <si>
    <t>营养学家建议多吃纤维食物。</t>
  </si>
  <si>
    <t>这位 nutritionist（营养学家）给出了专业的 diet 建议。</t>
  </si>
  <si>
    <t>nutrition 后面 ist，营养学家最理智。</t>
  </si>
  <si>
    <t>nutriment</t>
  </si>
  <si>
    <t>nutri (滋养) + -ment (名词后缀) -&gt; 提供滋养的材料 -&gt; 营养品</t>
  </si>
  <si>
    <t>营养品</t>
  </si>
  <si>
    <t>/ˈnjuːtrimənt/</t>
  </si>
  <si>
    <t>Milk is a natural nutriment for babies.</t>
  </si>
  <si>
    <t>牛奶是婴儿天然的营养品。</t>
  </si>
  <si>
    <t>这种 food 提供了充足的 nutriment（营养品）。</t>
  </si>
  <si>
    <t>nutri 滋养 ment，营养品在手真稳健。</t>
  </si>
  <si>
    <t>nutritive</t>
  </si>
  <si>
    <t>nutri (滋养) + -tive (形容词后缀) -&gt; 关于滋养的 -&gt; 营养的</t>
  </si>
  <si>
    <t>营养的</t>
  </si>
  <si>
    <t>/ˈnjuːtrətɪv/</t>
  </si>
  <si>
    <t>The nutritive value of eggs is very high.</t>
  </si>
  <si>
    <t>鸡蛋的营养价值非常高。</t>
  </si>
  <si>
    <t>这些 egg 具有很高的 nutritive（营养的）价值。</t>
  </si>
  <si>
    <t>nutri 接 tive，营养功能记心底。</t>
  </si>
  <si>
    <t>denutrition</t>
  </si>
  <si>
    <t>de-</t>
  </si>
  <si>
    <t>de- (去掉) + nutri (滋养) + -tion (名词后缀) -&gt; 滋养被去掉的状态 -&gt; 营养缺乏</t>
  </si>
  <si>
    <t>营养不足</t>
  </si>
  <si>
    <t>/ˌdiːnjuˈtrɪʃən/</t>
  </si>
  <si>
    <t>Long-term denutrition can lead to growth problems.</t>
  </si>
  <si>
    <t>长期的营养缺乏会导致生长问题。</t>
  </si>
  <si>
    <t>由于 long-term 的饥饿，他陷入了 denutrition（营养缺乏）。</t>
  </si>
  <si>
    <t>de 是去掉，denutrition 营养少。</t>
  </si>
  <si>
    <t>supernutrition</t>
  </si>
  <si>
    <t>super-</t>
  </si>
  <si>
    <t>super- (过度) + nutri (滋养) + -tion (名词后缀) -&gt; 滋养过度 -&gt; 营养过剩</t>
  </si>
  <si>
    <t>营养过剩</t>
  </si>
  <si>
    <t>/ˌsuːpərnjuˈtrɪʃn/</t>
  </si>
  <si>
    <t>Supernutrition is as harmful as malnutrition.</t>
  </si>
  <si>
    <t>营养过剩和营养不良一样有害。</t>
  </si>
  <si>
    <t>Eat 太多的 fatty food 会导致 supernutrition（营养过剩）。</t>
  </si>
  <si>
    <t>super 是过度，supernutrition 营养超标路。</t>
  </si>
  <si>
    <t>novel</t>
  </si>
  <si>
    <t>adj./n.</t>
  </si>
  <si>
    <t>nov</t>
  </si>
  <si>
    <t>nov(新) + -el(形容词/名词后缀) -&gt; 新奇的故事或事物 -&gt; 小说/新奇的</t>
  </si>
  <si>
    <t>小说</t>
  </si>
  <si>
    <t>/ˈnɒvəl/</t>
  </si>
  <si>
    <t>He is reading a mystery novel.</t>
  </si>
  <si>
    <t>他正在读一本悬疑小说。</t>
  </si>
  <si>
    <t>这本 novel 的情节非常新奇，不像普通的书。</t>
  </si>
  <si>
    <t>nov 是新，-el 后缀，小说真是够新奇。</t>
  </si>
  <si>
    <t>novice</t>
  </si>
  <si>
    <t>nov(新) + -ice(表示人或物的后缀) -&gt; 刚进入行业的新人 -&gt; 新手/初学者</t>
  </si>
  <si>
    <t>新手</t>
  </si>
  <si>
    <t>/ˈnɒvɪs/</t>
  </si>
  <si>
    <t>As a novice programmer, he has much to learn.</t>
  </si>
  <si>
    <t>作为一个新手程序员，他有很多东西要学。</t>
  </si>
  <si>
    <t>那个 novice 还是个新人，需要多加指导。</t>
  </si>
  <si>
    <t>nov 是新，新人进场，novice 是新手。</t>
  </si>
  <si>
    <t>innovate</t>
  </si>
  <si>
    <t>v.</t>
  </si>
  <si>
    <t>in-</t>
  </si>
  <si>
    <t>in-(进入/向内) + nov(新) + -ate(动词后缀) -&gt; 引入新的东西 -&gt; 创新/革新</t>
  </si>
  <si>
    <t>创新</t>
  </si>
  <si>
    <t>/ˈɪnəveɪt/</t>
  </si>
  <si>
    <t>Companies must innovate to stay competitive.</t>
  </si>
  <si>
    <t>公司必须创新以保持竞争力。</t>
  </si>
  <si>
    <t>想要 innovate 就要不断引入新的想法。</t>
  </si>
  <si>
    <t>in 进入，nov 变新，-ate 动词去创新。</t>
  </si>
  <si>
    <t>renovate</t>
  </si>
  <si>
    <t>re-</t>
  </si>
  <si>
    <t>re-(重新) + nov(新) + -ate(动词后缀) -&gt; 使旧的东西重新变新 -&gt; 翻新/修复</t>
  </si>
  <si>
    <t>翻新</t>
  </si>
  <si>
    <t>/ˈrenəveɪt/</t>
  </si>
  <si>
    <t>They decided to renovate the old house.</t>
  </si>
  <si>
    <t>他们决定翻新这栋旧房子。</t>
  </si>
  <si>
    <t>把旧房子 renovate 一下，让它重新变新。</t>
  </si>
  <si>
    <t>re 是再次，nov 变新，旧屋翻新 renovate。</t>
  </si>
  <si>
    <t>novelty</t>
  </si>
  <si>
    <t>nov(新) + -el(形容词后缀) + -ty(名词后缀) -&gt; 具有新奇特质的事物 -&gt; 新奇/新颖</t>
  </si>
  <si>
    <t>新奇</t>
  </si>
  <si>
    <t>/ˈnɒvəlti/</t>
  </si>
  <si>
    <t>Electric cars are no longer a novelty.</t>
  </si>
  <si>
    <t>电动汽车已经不再是新鲜事物了。</t>
  </si>
  <si>
    <t>这件礼物的 novelty 让大家感到很惊喜。</t>
  </si>
  <si>
    <t>nov 是新，-ty 名词，新奇事物 novelty。</t>
  </si>
  <si>
    <t>innovation</t>
  </si>
  <si>
    <t>in-(进入) + nov(新) + -ation(名词后缀) -&gt; 引入新事物的行为 -&gt; 创新/发明</t>
  </si>
  <si>
    <t>/ˌɪnəˈveɪʃən/</t>
  </si>
  <si>
    <t>Technological innovation is changing our lives.</t>
  </si>
  <si>
    <t>技术创新正在改变我们的生活。</t>
  </si>
  <si>
    <t>科技的 innovation 让我们的生活焕然一新。</t>
  </si>
  <si>
    <t>in 进入，nov 变新，名词后缀创新情。</t>
  </si>
  <si>
    <t>innovative</t>
  </si>
  <si>
    <t>in-(进入) + nov(新) + -ative(形容词后缀) -&gt; 倾向于创造新事物的 -&gt; 创新的/新颖的</t>
  </si>
  <si>
    <t>创新的</t>
  </si>
  <si>
    <t>/ˈɪnəveɪtɪv/</t>
  </si>
  <si>
    <t>She has very innovative ideas for the project.</t>
  </si>
  <si>
    <t>她对这个项目有非常创新的想法。</t>
  </si>
  <si>
    <t>那个方案非常 innovative，充满了新的灵感。</t>
  </si>
  <si>
    <t>in 进入，nov 变新，形容创新 innovative。</t>
  </si>
  <si>
    <t>novella</t>
  </si>
  <si>
    <t>nov(新) + -ella(表小的后缀) -&gt; 短小的新故事 -&gt; 中篇小说</t>
  </si>
  <si>
    <t>/nəˈvelə/</t>
  </si>
  <si>
    <t>The author wrote a novella between two longer books.</t>
  </si>
  <si>
    <t>作者在两本长篇小说之间写了一部中篇小说。</t>
  </si>
  <si>
    <t>虽然这本 novella 不长，但情节非常精彩。</t>
  </si>
  <si>
    <t>nov 是新，-ella 小，中篇小说短精巧。</t>
  </si>
  <si>
    <t>supernova</t>
  </si>
  <si>
    <t>super-(超级/超过) + nov(新) + -a(名词后缀) -&gt; 极其亮的新出现的星体 -&gt; 超新星</t>
  </si>
  <si>
    <t>/ˌsuːpəˈnəʊvə/</t>
  </si>
  <si>
    <t>A supernova can briefly outshine an entire galaxy.</t>
  </si>
  <si>
    <t>超新星在短时间内发出的光芒可以盖过整个星系。</t>
  </si>
  <si>
    <t>那一颗 supernova 爆发出的光芒照亮了夜空。</t>
  </si>
  <si>
    <t>super 超级，nov 是新，超新星在天边映。</t>
  </si>
  <si>
    <t>renovation</t>
  </si>
  <si>
    <t>re-(重新) + nov(新) + -ation(名词后缀) -&gt; 重新变新的过程 -&gt; 翻新/整修</t>
  </si>
  <si>
    <t>/ˌrenəˈveɪʃən/</t>
  </si>
  <si>
    <t>The hotel is closed for renovation.</t>
  </si>
  <si>
    <t>酒店因装修改造而关闭。</t>
  </si>
  <si>
    <t>这次 renovation 让旧大楼看起来像新的一样。</t>
  </si>
  <si>
    <t>re 再次，nov 变新，翻新工程正运行。</t>
  </si>
  <si>
    <t>number</t>
  </si>
  <si>
    <t>num</t>
  </si>
  <si>
    <t>num (计数) + -ber (后缀) -&gt; 计数的单位或结果 -&gt; 数字</t>
  </si>
  <si>
    <t>数字</t>
  </si>
  <si>
    <t>/ˈnʌmbər/</t>
  </si>
  <si>
    <t>The number of students in the class is forty.</t>
  </si>
  <si>
    <t>班里学生的数量是四十。</t>
  </si>
  <si>
    <t>这个 number 表示我的幸运数字。</t>
  </si>
  <si>
    <t>num 就是数，number 记清楚。</t>
  </si>
  <si>
    <t>numerous</t>
  </si>
  <si>
    <t>numer</t>
  </si>
  <si>
    <t>numer (数字) + -ous (多...的) -&gt; 数字很多的 -&gt; 众多的</t>
  </si>
  <si>
    <t>许多的</t>
  </si>
  <si>
    <t>/ˈnuːmərəs/</t>
  </si>
  <si>
    <t>He has numerous friends in this city.</t>
  </si>
  <si>
    <t>他在这个城市有很多朋友。</t>
  </si>
  <si>
    <t>书架上有 numerous（众多的）本好书。</t>
  </si>
  <si>
    <t>numer 加 ous，数量多得数不住。</t>
  </si>
  <si>
    <t>enumerate</t>
  </si>
  <si>
    <t>e-</t>
  </si>
  <si>
    <t>e- (向外) + numer (计数) + -ate (使) -&gt; 一个个向外数出来 -&gt; 列举</t>
  </si>
  <si>
    <t>列举</t>
  </si>
  <si>
    <t>/ɪˈnuːməreɪt/</t>
  </si>
  <si>
    <t>She agreed to enumerate the reasons for her decision.</t>
  </si>
  <si>
    <t>她同意列举出她做决定的理由。</t>
  </si>
  <si>
    <t>请 enumerate 一下你想买的清单。</t>
  </si>
  <si>
    <t>e向外，numer数，enumerate 来列举。</t>
  </si>
  <si>
    <t>numeral</t>
  </si>
  <si>
    <t>numer (数字) + -al (名词后缀) -&gt; 用来表现数字的符号 -&gt; 数词</t>
  </si>
  <si>
    <t>数字，数词</t>
  </si>
  <si>
    <t>/ˈnuːmərəl/</t>
  </si>
  <si>
    <t>Roman numerals are still used on some clocks.</t>
  </si>
  <si>
    <t>罗马数字仍被用在一些钟表上。</t>
  </si>
  <si>
    <t>这些罗马 numeral 看起来很有艺术感。</t>
  </si>
  <si>
    <t>numer 加 al，写出数词真不难。</t>
  </si>
  <si>
    <t>numerical</t>
  </si>
  <si>
    <t>numer (数字) + -ic (的) + -al (的) -&gt; 关于数字的 -&gt; 数字的</t>
  </si>
  <si>
    <t>数字的</t>
  </si>
  <si>
    <t>/nuːˈmerɪkl/</t>
  </si>
  <si>
    <t>The files are organized in numerical order.</t>
  </si>
  <si>
    <t>文件是按数字顺序整理的。</t>
  </si>
  <si>
    <t>按 numerical 顺序把书排好。</t>
  </si>
  <si>
    <t>ic 加 al，numerical 是数字的。</t>
  </si>
  <si>
    <t>innumerable</t>
  </si>
  <si>
    <t>in- (不) + numer (计数) + -able (可...的) -&gt; 不可能数清的 -&gt; 数不清的</t>
  </si>
  <si>
    <t>无数的</t>
  </si>
  <si>
    <t>/ɪˈnuːmərəbl/</t>
  </si>
  <si>
    <t>There are innumerable stars in the sky.</t>
  </si>
  <si>
    <t>天空中有无数的星星。</t>
  </si>
  <si>
    <t>那些星星 innumerable，根本数不完。</t>
  </si>
  <si>
    <t>in 为不，able 能，innumerable 数不清。</t>
  </si>
  <si>
    <t>numerator</t>
  </si>
  <si>
    <t>numer (数字) + -ator (人或物) -&gt; 给出数字的那个部分 -&gt; 分子</t>
  </si>
  <si>
    <t>分子</t>
  </si>
  <si>
    <t>/ˈnuːməreɪtər/</t>
  </si>
  <si>
    <t>In the fraction 3/4, 3 is the numerator.</t>
  </si>
  <si>
    <t>在分数 3/4 中，3 是分子。</t>
  </si>
  <si>
    <t>分数的上面叫 numerator，下面叫分母。</t>
  </si>
  <si>
    <t>ator 名词，numerator 是分子。</t>
  </si>
  <si>
    <t>numeracy</t>
  </si>
  <si>
    <t>numer (数字) + -acy (性质/能力) -&gt; 处理数字的能力 -&gt; 识数</t>
  </si>
  <si>
    <t>识数，计算能力</t>
  </si>
  <si>
    <t>/ˈnuːmərəsi/</t>
  </si>
  <si>
    <t>The test is designed to assess basic numeracy.</t>
  </si>
  <si>
    <t>这项测试旨在评估基础计算能力。</t>
  </si>
  <si>
    <t>良好的 numeracy 是学习数学的基础。</t>
  </si>
  <si>
    <t>acy 是性质，numeracy 识数力。</t>
  </si>
  <si>
    <t>supernumerary</t>
  </si>
  <si>
    <t>super- (超过) + numer (数字) + -ary (的) -&gt; 超过了定额数字的 -&gt; 额外的</t>
  </si>
  <si>
    <t>多余的，额外的</t>
  </si>
  <si>
    <t>/ˌsuːpərˈnuːməreri/</t>
  </si>
  <si>
    <t>A supernumerary employee was hired during the busy season.</t>
  </si>
  <si>
    <t>旺季期间雇佣了一名额外员工。</t>
  </si>
  <si>
    <t>这位 supernumerary 员工是来帮忙的。</t>
  </si>
  <si>
    <t>super 超出，supernumerary 是额外。</t>
  </si>
  <si>
    <t>denumerable</t>
  </si>
  <si>
    <t>de- (加强) + numer (计数) + -able (可...的) -&gt; 可以被完全数出的 -&gt; 可数的</t>
  </si>
  <si>
    <t>可数的</t>
  </si>
  <si>
    <t>/dɪˈnuːmərəbl/</t>
  </si>
  <si>
    <t>The set of integers is denumerable.</t>
  </si>
  <si>
    <t>整数集是可数的。</t>
  </si>
  <si>
    <t>数学里的集合有时是 denumerable 的。</t>
  </si>
  <si>
    <t>de 加强，able 能，denumerable 可数清。</t>
  </si>
  <si>
    <t>nonsense</t>
  </si>
  <si>
    <t>non-</t>
  </si>
  <si>
    <t>sense</t>
  </si>
  <si>
    <t>non- (不) + sense (意义) -&gt; 没有意义的话 -&gt; 胡言乱语</t>
  </si>
  <si>
    <t>废话</t>
  </si>
  <si>
    <t>/ˈnɒnsns/</t>
  </si>
  <si>
    <t>Stop talking nonsense and tell me the truth.</t>
  </si>
  <si>
    <t>别胡说八道了，告诉我真相。</t>
  </si>
  <si>
    <t>他脑子里没 sense（意义），整天只会说一些 nonsense（废话）。</t>
  </si>
  <si>
    <t>non 是无，sense 是理，nonsense 说话没道理。</t>
  </si>
  <si>
    <t>nonstop</t>
  </si>
  <si>
    <t>adj./adv.</t>
  </si>
  <si>
    <t>stop</t>
  </si>
  <si>
    <t>non- (不) + stop (停止) -&gt; 中途不停止的 -&gt; 不停的</t>
  </si>
  <si>
    <t>直达的，不停的</t>
  </si>
  <si>
    <t>/ˌnɒnˈstɒp/</t>
  </si>
  <si>
    <t>We took a nonstop flight to New York.</t>
  </si>
  <si>
    <t>我们乘直飞航班去了纽约。</t>
  </si>
  <si>
    <t>飞机没 stop（停止），这是一趟 nonstop（直达）航班。</t>
  </si>
  <si>
    <t>non 是不，stop 是停，nonstop 一直往前行。</t>
  </si>
  <si>
    <t>non-smoker</t>
  </si>
  <si>
    <t>smoke</t>
  </si>
  <si>
    <t>non- (不) + smoke (吸烟) + -er (人) -&gt; 不吸烟的人 -&gt; 非吸烟者</t>
  </si>
  <si>
    <t>不抽烟的人</t>
  </si>
  <si>
    <t>/ˌnɒnˈsməʊkə(r)/</t>
  </si>
  <si>
    <t>The restaurant has a special area for non-smokers.</t>
  </si>
  <si>
    <t>这家餐馆为非吸烟者设有专门区域。</t>
  </si>
  <si>
    <t>那个 smoker（烟民）对面坐着一个 non-smoker（非吸烟者）。</t>
  </si>
  <si>
    <t>smoke 是烟，er 是人，non-smoker 不沾烟尘。</t>
  </si>
  <si>
    <t>nonviolent</t>
  </si>
  <si>
    <t>violen</t>
  </si>
  <si>
    <t>non- (不) + violent (暴力的) -&gt; 不采取暴力的 -&gt; 非暴力的</t>
  </si>
  <si>
    <t>非暴力的</t>
  </si>
  <si>
    <t>/ˌnɒnˈvaɪələnt/</t>
  </si>
  <si>
    <t>They are leading a nonviolent protest.</t>
  </si>
  <si>
    <t>他们正在领导一场非暴力抗议。</t>
  </si>
  <si>
    <t>拒绝 violent（暴力），我们主张 nonviolent（非暴力）解决问题。</t>
  </si>
  <si>
    <t>violent 暴力，non 否定，nonviolent 和平宁静。</t>
  </si>
  <si>
    <t>nonprofit</t>
  </si>
  <si>
    <t>profit</t>
  </si>
  <si>
    <t>non- (不) + profit (利润) -&gt; 不以盈利为目的的 -&gt; 非营利的</t>
  </si>
  <si>
    <t>非营利性的</t>
  </si>
  <si>
    <t>/ˌnɒnˈprɒfɪt/</t>
  </si>
  <si>
    <t>The hospital is a nonprofit organization.</t>
  </si>
  <si>
    <t>这家医院是一家非营利机构。</t>
  </si>
  <si>
    <t>他不为了 profit（利润）工作，他在 nonprofit（非营利）机构上班。</t>
  </si>
  <si>
    <t>profit 利润，non 在前，nonprofit 慈善不为钱。</t>
  </si>
  <si>
    <t>nonexistent</t>
  </si>
  <si>
    <t>ex-</t>
  </si>
  <si>
    <t>ist</t>
  </si>
  <si>
    <t>non- (不) + ex- (出) + ist (站立) + -ent (的) -&gt; 不存在于现实中的 -&gt; 不存在的</t>
  </si>
  <si>
    <t>不存在的</t>
  </si>
  <si>
    <t>/ˌnɒnɪɡˈzɪstənt/</t>
  </si>
  <si>
    <t>The original records are now nonexistent.</t>
  </si>
  <si>
    <t>原始记录现在已经不存在了。</t>
  </si>
  <si>
    <t>既然已经 exist（存在），怎么会 nonexistent（不存在）呢？</t>
  </si>
  <si>
    <t>exist 存在，ent 变性，nonexistent 虚无踪影。</t>
  </si>
  <si>
    <t>nonfiction</t>
  </si>
  <si>
    <t>fict</t>
  </si>
  <si>
    <t>non- (不) + fiction (虚构) -&gt; 不是虚构的内容 -&gt; 纪实文学</t>
  </si>
  <si>
    <t>纪实文学</t>
  </si>
  <si>
    <t>/ˌnɒnˈfɪkʃn/</t>
  </si>
  <si>
    <t>I prefer reading nonfiction to novels.</t>
  </si>
  <si>
    <t>比起小说，我更喜欢读纪实文学。</t>
  </si>
  <si>
    <t>小说是 fiction（虚构），传记是 nonfiction（非虚构）。</t>
  </si>
  <si>
    <t>fiction 虚构，non 为真，nonfiction 写实最亲。</t>
  </si>
  <si>
    <t>nonverbal</t>
  </si>
  <si>
    <t>verb</t>
  </si>
  <si>
    <t>non- (不) + verb (言语) + -al (的) -&gt; 不使用语言表达的 -&gt; 非语言的</t>
  </si>
  <si>
    <t>非语言的</t>
  </si>
  <si>
    <t>/ˌnɒnˈvɜːbl/</t>
  </si>
  <si>
    <t>Facial expressions are a form of nonverbal communication.</t>
  </si>
  <si>
    <t>面部表情是非语言交流的一种形式。</t>
  </si>
  <si>
    <t>除了 verbal（口头的）交流，眼神也是 nonverbal（非语言的）交流。</t>
  </si>
  <si>
    <t>verb 是词语，al 形容词，nonverbal 肢体表情知。</t>
  </si>
  <si>
    <t>nonstandard</t>
  </si>
  <si>
    <t>standard</t>
  </si>
  <si>
    <t>non- (不) + standard (标准) -&gt; 不符合标准的 -&gt; 不规范的</t>
  </si>
  <si>
    <t>不规范的</t>
  </si>
  <si>
    <t>/ˌnɒnˈstændəd/</t>
  </si>
  <si>
    <t>The dialect uses nonstandard grammar.</t>
  </si>
  <si>
    <t>这种方言使用的是非标准语法。</t>
  </si>
  <si>
    <t>这不是 standard（标准）答案，它是 nonstandard（不规范）的。</t>
  </si>
  <si>
    <t>standard 标准，non 加前，nonstandard 规范一边站。</t>
  </si>
  <si>
    <t>non-living</t>
  </si>
  <si>
    <t>liv</t>
  </si>
  <si>
    <t>non- (不) + liv (生活) + -ing (的) -&gt; 没有生命的 -&gt; 无生命的</t>
  </si>
  <si>
    <t>无生命的</t>
  </si>
  <si>
    <t>/ˌnɒnˈlɪvɪŋ/</t>
  </si>
  <si>
    <t>Rocks and water are non-living things.</t>
  </si>
  <si>
    <t>岩石和水是无生命的东西。</t>
  </si>
  <si>
    <t>生物是 living（活着的），石头是 non-living（无生命的）。</t>
  </si>
  <si>
    <t>living 活着，non 是否，non-living 无命不走。</t>
  </si>
  <si>
    <t>note</t>
  </si>
  <si>
    <t>n./v.</t>
  </si>
  <si>
    <t>not</t>
  </si>
  <si>
    <t>not (标记) + -e (无义后缀) -&gt; 记录下来的记号 -&gt; 笔记</t>
  </si>
  <si>
    <t>笔记</t>
  </si>
  <si>
    <t>/nəʊt/</t>
  </si>
  <si>
    <t>Please take a note of what I say.</t>
  </si>
  <si>
    <t>请记录下我说的话。</t>
  </si>
  <si>
    <t>我在 note（笔记）上做了一个重要 mark。</t>
  </si>
  <si>
    <t>not是标记，note写笔记。</t>
  </si>
  <si>
    <t>notice</t>
  </si>
  <si>
    <t>not (标记) + -ice (抽象名词/动词后缀) -&gt; 引起标记的行为 -&gt; 注意到</t>
  </si>
  <si>
    <t>注意；通知</t>
  </si>
  <si>
    <t>/ˈnəʊtɪs/</t>
  </si>
  <si>
    <t>I didn't notice any change in his appearance.</t>
  </si>
  <si>
    <t>我没有注意到他外貌有什么变化。</t>
  </si>
  <si>
    <t>老师发了 notice（通知），让我 notice（注意）考试时间。</t>
  </si>
  <si>
    <t>notice发通知，注意看仔细。</t>
  </si>
  <si>
    <t>notable</t>
  </si>
  <si>
    <t>not (标记) + -able (可...的) -&gt; 值得做标记的 -&gt; 显著的</t>
  </si>
  <si>
    <t>显著的；著名的</t>
  </si>
  <si>
    <t>/ˈnəʊtəbl/</t>
  </si>
  <si>
    <t>There is a notable difference between the two.</t>
  </si>
  <si>
    <t>两者之间有显著的差别。</t>
  </si>
  <si>
    <t>这个 notable（显著的）成绩值得记录在 note 上。</t>
  </si>
  <si>
    <t>not加able，显著很值得。</t>
  </si>
  <si>
    <t>notify</t>
  </si>
  <si>
    <t>not (标记/知道) + -ify (使动后缀) -&gt; 使某人知道 -&gt; 通知</t>
  </si>
  <si>
    <t>通知；告知</t>
  </si>
  <si>
    <t>/ˈnəʊtɪfaɪ/</t>
  </si>
  <si>
    <t>Please notify us of any change of address.</t>
  </si>
  <si>
    <t>地址如有变动请通知我们。</t>
  </si>
  <si>
    <t>老板 notify（通知）我，工作要 simplify。</t>
  </si>
  <si>
    <t>notify去通知，信息传给你。</t>
  </si>
  <si>
    <t>notion</t>
  </si>
  <si>
    <t>not (标记/了解) + -ion (名词后缀) -&gt; 脑海里的标记 -&gt; 观念</t>
  </si>
  <si>
    <t>概念；见解</t>
  </si>
  <si>
    <t>/ˈnəʊʃn/</t>
  </si>
  <si>
    <t>I have no notion of what he means.</t>
  </si>
  <si>
    <t>我一点也不明白他的意思。</t>
  </si>
  <si>
    <t>这个奇怪的 notion（观念）刷新了我的看法。</t>
  </si>
  <si>
    <t>notion是观念，脑中记号现。</t>
  </si>
  <si>
    <t>notorious</t>
  </si>
  <si>
    <t>not (标记/知道) + -ori (形容词中缀) + -ous (多...的) -&gt; 太多人知道（且通常是负面的） -&gt; 臭名昭著的</t>
  </si>
  <si>
    <t>臭名昭著的</t>
  </si>
  <si>
    <t>/nəʊˈtɔːriəs/</t>
  </si>
  <si>
    <t>He is notorious for his bad temper.</t>
  </si>
  <si>
    <t>他因脾气坏而臭名昭著。</t>
  </si>
  <si>
    <t>那个 notorious（声名狼藉的）小偷被警察抓住了。</t>
  </si>
  <si>
    <t>notorious臭名扬，负面标记真窝囊。</t>
  </si>
  <si>
    <t>annotate</t>
  </si>
  <si>
    <t>ad-</t>
  </si>
  <si>
    <t>ad- (去/加强) + not (标记) + -ate (动词后缀) -&gt; 去加上标记 -&gt; 为...作注解</t>
  </si>
  <si>
    <t>注释；注解</t>
  </si>
  <si>
    <t>/ˈænəteɪt/</t>
  </si>
  <si>
    <t>The scholar decided to annotate the ancient text.</t>
  </si>
  <si>
    <t>学者决定为这本古籍作注。</t>
  </si>
  <si>
    <t>他在书边 annotate（注解），每个 note 都很用心。</t>
  </si>
  <si>
    <t>annotate去注解，标记含义多一叠。</t>
  </si>
  <si>
    <t>denote</t>
  </si>
  <si>
    <t>de- (向下/强调) + not (标记) + -e (动词后缀) -&gt; 向下明确画出标记 -&gt; 表示；指示</t>
  </si>
  <si>
    <t>表示；指示</t>
  </si>
  <si>
    <t>/dɪˈnəʊt/</t>
  </si>
  <si>
    <t>A smile can denote happiness.</t>
  </si>
  <si>
    <t>微笑可以表示幸福。</t>
  </si>
  <si>
    <t>十字架 denote（代表/表示）着医院的方位。</t>
  </si>
  <si>
    <t>denote来表示，标记很明确。</t>
  </si>
  <si>
    <t>notification</t>
  </si>
  <si>
    <t>not (知道) + -ify (动词) + -ic (连接) + -ation (名词后缀) -&gt; 让大家知道的行为 -&gt; 通知；告示</t>
  </si>
  <si>
    <t>通知；通告</t>
  </si>
  <si>
    <t>/ˌnəʊtɪfɪˈkeɪʃn/</t>
  </si>
  <si>
    <t>You will receive a notification via email.</t>
  </si>
  <si>
    <t>你将通过邮件收到通知。</t>
  </si>
  <si>
    <t>手机收到一条 notification（通知）推送。</t>
  </si>
  <si>
    <t>notification长告示，信息知晓这一式。</t>
  </si>
  <si>
    <t>notary</t>
  </si>
  <si>
    <t>not (标记) + -ary (人) -&gt; 做正式标记（签署）的人 -&gt; 公证人</t>
  </si>
  <si>
    <t>公证人</t>
  </si>
  <si>
    <t>/ˈnəʊtəri/</t>
  </si>
  <si>
    <t>The document must be signed before a notary.</t>
  </si>
  <si>
    <t>这份文件必须在公证人面前签署。</t>
  </si>
  <si>
    <t>去 notary（公证处）找 notary（公证人）盖个章。</t>
  </si>
  <si>
    <t>notary公证人，标记文件最认真。</t>
  </si>
  <si>
    <t>notation</t>
  </si>
  <si>
    <t>not (标记) + -ation (名词后缀) -&gt; 标记符号的系统 -&gt; 符号；记号</t>
  </si>
  <si>
    <t>记号；符号</t>
  </si>
  <si>
    <t>/nəʊˈteɪʃn/</t>
  </si>
  <si>
    <t>Musical notation is difficult for beginners.</t>
  </si>
  <si>
    <t>乐谱符号对初学者来说很难。</t>
  </si>
  <si>
    <t>复杂的 math notation（数学符号）让我头晕。</t>
  </si>
  <si>
    <t>notation是符号，标记系统有门道。</t>
  </si>
  <si>
    <t>noteworthy</t>
  </si>
  <si>
    <t>not (标记) + -e (无义) + worthy (值得的) -&gt; 值得做标记的 -&gt; 值得注意的</t>
  </si>
  <si>
    <t>值得注意的</t>
  </si>
  <si>
    <t>/ˈnəʊtwɜːði/</t>
  </si>
  <si>
    <t>This is a noteworthy achievement for the company.</t>
  </si>
  <si>
    <t>这对公司来说是项值得注意的成就。</t>
  </si>
  <si>
    <t>这个细节十分 noteworthy（值得注意的）。</t>
  </si>
  <si>
    <t>noteworthy真值得，标记一下别错过。</t>
  </si>
  <si>
    <t>announce</t>
  </si>
  <si>
    <t>an-</t>
  </si>
  <si>
    <t>nounce</t>
  </si>
  <si>
    <t>ad- (朝向) + nounce (报告) -&gt; 向大众报告消息 -&gt; 宣布</t>
  </si>
  <si>
    <t>宣布，宣告</t>
  </si>
  <si>
    <t>/əˈnaʊns/</t>
  </si>
  <si>
    <t>The government will announce the new policy tomorrow.</t>
  </si>
  <si>
    <t>政府将于明天宣布新政策。</t>
  </si>
  <si>
    <t>他站在台前 announce（宣布）了比赛开始的消息。</t>
  </si>
  <si>
    <t>an加强，nounce是说，大声宣布没法躲。</t>
  </si>
  <si>
    <t>announcement</t>
  </si>
  <si>
    <t>an- (朝向) + nounce (报告) + -ment (名词后缀) -&gt; 报告的行为 -&gt; 公告</t>
  </si>
  <si>
    <t>公告，通知</t>
  </si>
  <si>
    <t>/əˈnaʊnsmənt/</t>
  </si>
  <si>
    <t>We are waiting for the official announcement.</t>
  </si>
  <si>
    <t>我们正在等待官方通知。</t>
  </si>
  <si>
    <t>黑板上贴着一张放假的 announcement（公告）。</t>
  </si>
  <si>
    <t>名词后缀ment，宣布之后出公告。</t>
  </si>
  <si>
    <t>announcer</t>
  </si>
  <si>
    <t>an- (朝向) + nounce (报告) + -er (人) -&gt; 负责报告的人 -&gt; 播报员</t>
  </si>
  <si>
    <t>广播员，宣告者</t>
  </si>
  <si>
    <t>/əˈnaʊnsər/</t>
  </si>
  <si>
    <t>The announcer has a very pleasant voice.</t>
  </si>
  <si>
    <t>那个播报员的声音非常好听。</t>
  </si>
  <si>
    <t>那个电台 announcer（播报员）的声音很有磁性。</t>
  </si>
  <si>
    <t>er是人，nounce是说，播报员在话筒说。</t>
  </si>
  <si>
    <t>pronounce</t>
  </si>
  <si>
    <t>pro-</t>
  </si>
  <si>
    <t>pro- (向前/公开) + nounce (报告) -&gt; 在公众面前报出音节 -&gt; 发音/宣告</t>
  </si>
  <si>
    <t>发音，宣布</t>
  </si>
  <si>
    <t>/prəˈnaʊns/</t>
  </si>
  <si>
    <t>How do you pronounce your name?</t>
  </si>
  <si>
    <t>你的名字怎么读？</t>
  </si>
  <si>
    <t>这个单词太难，我不会 pronounce（发音）。</t>
  </si>
  <si>
    <t>pro向前，nounce是说，大声发音不能错。</t>
  </si>
  <si>
    <t>pronunciation</t>
  </si>
  <si>
    <t>nunci</t>
  </si>
  <si>
    <t>pro- (向前) + nunci (报告) + -ation (名词后缀) -&gt; 发音的方式 -&gt; 发音</t>
  </si>
  <si>
    <t>发音，读法</t>
  </si>
  <si>
    <t>/prəˌnʌnsiˈeɪʃn/</t>
  </si>
  <si>
    <t>His English pronunciation is excellent.</t>
  </si>
  <si>
    <t>他的英语发音非常棒。</t>
  </si>
  <si>
    <t>练好 pronunciation（发音）是口语的基础。</t>
  </si>
  <si>
    <t>名词变体用nunci，ation后缀记发音。</t>
  </si>
  <si>
    <t>denounce</t>
  </si>
  <si>
    <t>de- (向下/坏) + nounce (报告) -&gt; 向上级报告坏事或向下指责 -&gt; 谴责</t>
  </si>
  <si>
    <t>谴责，指责</t>
  </si>
  <si>
    <t>/dɪˈnaʊns/</t>
  </si>
  <si>
    <t>The committee denounced the violent act.</t>
  </si>
  <si>
    <t>委员会谴责了这一暴力行为。</t>
  </si>
  <si>
    <t>全世界都在 denounce（谴责）战争的爆发。</t>
  </si>
  <si>
    <t>de为坏，nounce为说，坏事必须被谴责。</t>
  </si>
  <si>
    <t>renounce</t>
  </si>
  <si>
    <t>re- (回/反) + nounce (报告) -&gt; 报告说要把权利或声明退回 -&gt; 放弃</t>
  </si>
  <si>
    <t>放弃，抛弃</t>
  </si>
  <si>
    <t>/rɪˈnaʊns/</t>
  </si>
  <si>
    <t>He decided to renounce his claim to the throne.</t>
  </si>
  <si>
    <t>他决定放弃对王位的继承权。</t>
  </si>
  <si>
    <t>为了自由，他决定 renounce（放弃）所有的财富。</t>
  </si>
  <si>
    <t>re为回，nounce为说，宣布拿回叫放弃。</t>
  </si>
  <si>
    <t>enunciate</t>
  </si>
  <si>
    <t>e- (向外) + nunci (报告) + -ate (动词后缀) -&gt; 将意思清晰地报出来 -&gt; 阐明/清晰发音</t>
  </si>
  <si>
    <t>阐明，清晰地发音</t>
  </si>
  <si>
    <t>/ɪˈnʌnsieɪt/</t>
  </si>
  <si>
    <t>She enunciated each word slowly and clearly.</t>
  </si>
  <si>
    <t>她缓慢且清晰地念出每一个字。</t>
  </si>
  <si>
    <t>演讲者需要清晰地 enunciate（阐明）自己的观点。</t>
  </si>
  <si>
    <t>e向外，nunci说，大声阐明不哆嗦。</t>
  </si>
  <si>
    <t>pronouncement</t>
  </si>
  <si>
    <t>pro- (向前) + nounce (报告) + -ment (名词后缀) -&gt; 向前发布的声明 -&gt; 宣告</t>
  </si>
  <si>
    <t>公告，判决</t>
  </si>
  <si>
    <t>/prəˈnaʊnsmənt/</t>
  </si>
  <si>
    <t>The judge will make a pronouncement today.</t>
  </si>
  <si>
    <t>法官今天将做出宣判。</t>
  </si>
  <si>
    <t>法官在法庭上做出了最终的 pronouncement（宣判）。</t>
  </si>
  <si>
    <t>宣布发音有结果，结果就是pronouncement。</t>
  </si>
  <si>
    <t>denunciation</t>
  </si>
  <si>
    <t>de- (向下) + nunci (报告) + -ation (名词后缀) -&gt; 公开指责的行为 -&gt; 谴责</t>
  </si>
  <si>
    <t>公开指责，抨击</t>
  </si>
  <si>
    <t>/dɪˌnʌnsiˈeɪʃn/</t>
  </si>
  <si>
    <t>There was a loud denunciation of the corruption.</t>
  </si>
  <si>
    <t>对腐败现象有着强烈的谴责声。</t>
  </si>
  <si>
    <t>市民们发起了一场针对环境污染的 denunciation（谴责）。</t>
  </si>
  <si>
    <t>de为坏，nunci说，ation后缀谴责多。</t>
  </si>
  <si>
    <t>neuron</t>
  </si>
  <si>
    <t>neur</t>
  </si>
  <si>
    <t>neur(神经) + -on(基本单位) -&gt; 构成神经系统的最小单位 -&gt; 神经元</t>
  </si>
  <si>
    <t>神经元</t>
  </si>
  <si>
    <t>/ˈnjʊərɒn/</t>
  </si>
  <si>
    <t>A neuron is a specialized cell transmitting nerve impulses.</t>
  </si>
  <si>
    <t>神经元是传递神经冲动的特化细胞。</t>
  </si>
  <si>
    <t>大脑里的每个 neuron 都是信息的搬运工。</t>
  </si>
  <si>
    <t>neur 是神经，on 是单位，合在一起神经元。</t>
  </si>
  <si>
    <t>neural</t>
  </si>
  <si>
    <t>neur(神经) + -al(形容词后缀) -&gt; 关于神经的 -&gt; 神经的</t>
  </si>
  <si>
    <t>神经的</t>
  </si>
  <si>
    <t>/ˈnjʊərəl/</t>
  </si>
  <si>
    <t>The doctor examined the patient's neural reflexes.</t>
  </si>
  <si>
    <t>医生检查了病人的神经反射。</t>
  </si>
  <si>
    <t>这是由于 neural 系统的反应比较慢导致的。</t>
  </si>
  <si>
    <t>neur 加 al，神经的没跑。</t>
  </si>
  <si>
    <t>neurology</t>
  </si>
  <si>
    <t>neuro-</t>
  </si>
  <si>
    <t>log</t>
  </si>
  <si>
    <t>neuro-(神经) + log(研究) + -y(名词后缀) -&gt; 研究神经系统的学问 -&gt; 神经病学</t>
  </si>
  <si>
    <t>神经病学</t>
  </si>
  <si>
    <t>/njʊəˈrɒlədʒi/</t>
  </si>
  <si>
    <t>He is a specialist in the field of neurology.</t>
  </si>
  <si>
    <t>他是神经病学领域的专家。</t>
  </si>
  <si>
    <t>他在大学主修 neurology，天天研究神经。</t>
  </si>
  <si>
    <t>neuro 神经 logy 学，合并变成神经学。</t>
  </si>
  <si>
    <t>neurologist</t>
  </si>
  <si>
    <t>neuro-(神经) + log(研究) + -ist(人) -&gt; 研究神经系统的专家 -&gt; 神经科医生</t>
  </si>
  <si>
    <t>神经学家</t>
  </si>
  <si>
    <t>/njʊəˈrɒlədʒɪst/</t>
  </si>
  <si>
    <t>The neurologist explained the cause of the headache.</t>
  </si>
  <si>
    <t>神经科医生解释了头痛的原因。</t>
  </si>
  <si>
    <t>这位 neurologist 治好了他的偏头痛。</t>
  </si>
  <si>
    <t>ist 专家坐在前，专看神经 neurologist。</t>
  </si>
  <si>
    <t>neuroscience</t>
  </si>
  <si>
    <t>sci</t>
  </si>
  <si>
    <t>neuro-(神经) + sci(知道/科学) + -ence(名词后缀) -&gt; 关于神经的科学 -&gt; 神经科学</t>
  </si>
  <si>
    <t>神经科学</t>
  </si>
  <si>
    <t>/ˌnjʊərəʊˈsaɪəns/</t>
  </si>
  <si>
    <t>Neuroscience helps us understand how the brain works.</t>
  </si>
  <si>
    <t>神经科学帮助我们了解大脑是如何工作的。</t>
  </si>
  <si>
    <t>现代 neuroscience 结合了生物和心理学。</t>
  </si>
  <si>
    <t>neuro 神经 science 科学，高端学科不用说。</t>
  </si>
  <si>
    <t>neurotic</t>
  </si>
  <si>
    <t>neur(神经) + -ot(病理状态) + -ic(形容词后缀) -&gt; 神经处于过度敏感或患病状态的 -&gt; 神经质的</t>
  </si>
  <si>
    <t>神经质的</t>
  </si>
  <si>
    <t>/njʊəˈrɒtɪk/</t>
  </si>
  <si>
    <t>He seems a bit neurotic about cleanliness.</t>
  </si>
  <si>
    <t>他对整洁似乎有点神经质。</t>
  </si>
  <si>
    <t>别那么 neurotic，一点小事没关系的。</t>
  </si>
  <si>
    <t>neur 后面 ic，神经兮兮太着急。</t>
  </si>
  <si>
    <t>neurotoxin</t>
  </si>
  <si>
    <t>tox</t>
  </si>
  <si>
    <t>neuro-(神经) + tox(毒) + -in(物质) -&gt; 专门损害神经的物质 -&gt; 神经毒素</t>
  </si>
  <si>
    <t>神经毒素</t>
  </si>
  <si>
    <t>/ˌnjʊərəʊˈtɒksɪn/</t>
  </si>
  <si>
    <t>Snake venom often contains a powerful neurotoxin.</t>
  </si>
  <si>
    <t>蛇毒通常含有强效神经毒素。</t>
  </si>
  <si>
    <t>这种 neurotoxin 会导致肌肉瘫痪。</t>
  </si>
  <si>
    <t>neuro 神经 tox 毒，遇到此词要避路。</t>
  </si>
  <si>
    <t>neurosurgeon</t>
  </si>
  <si>
    <t>surg</t>
  </si>
  <si>
    <t>neuro-(神经) + surg(手工艺/手术) + -eon(人) -&gt; 在神经上动手做手术的人 -&gt; 神经外科医生</t>
  </si>
  <si>
    <t>神经外科医生</t>
  </si>
  <si>
    <t>/ˌnjʊərəʊˈsɜːdʒən/</t>
  </si>
  <si>
    <t>The neurosurgeon performed a complex brain operation.</t>
  </si>
  <si>
    <t>神经外科医生进行了一次复杂的大脑手术。</t>
  </si>
  <si>
    <t>他是全国最顶尖的 neurosurgeon。</t>
  </si>
  <si>
    <t>neuro 神经 surgeon 医，开颅手术不迟疑。</t>
  </si>
  <si>
    <t>neuropathy</t>
  </si>
  <si>
    <t>path</t>
  </si>
  <si>
    <t>neuro-(神经) + path(疾病) + -y(抽象名词) -&gt; 神经系统的疾病状态 -&gt; 神经病变</t>
  </si>
  <si>
    <t>神经病</t>
  </si>
  <si>
    <t>/njʊəˈrɒpəθi/</t>
  </si>
  <si>
    <t>Diabetic neuropathy can cause numbness in the feet.</t>
  </si>
  <si>
    <t>糖尿病神经病变会导致足部麻木。</t>
  </si>
  <si>
    <t>长期劳累可能会引发 peripheral neuropathy（周围神经病变）。</t>
  </si>
  <si>
    <t>path 痛苦 neuro 伤，神经病变很凄凉。</t>
  </si>
  <si>
    <t>neurogenesis</t>
  </si>
  <si>
    <t>gen</t>
  </si>
  <si>
    <t>neuro-(神经) + gen(产生) + -esis(过程) -&gt; 产生新神经细胞的过程 -&gt; 神经发生</t>
  </si>
  <si>
    <t>神经发生</t>
  </si>
  <si>
    <t>/ˌnjʊərəʊˈdʒɛnɪsɪs/</t>
  </si>
  <si>
    <t>Exercise is thought to stimulate neurogenesis in the brain.</t>
  </si>
  <si>
    <t>运动被认为能刺激大脑中的神经发生。</t>
  </si>
  <si>
    <t>学习新技能可以促进 neurogenesis 的过程。</t>
  </si>
  <si>
    <t>gen 是诞生 neuro 连，神经再生在脑间。</t>
  </si>
  <si>
    <t>neutral</t>
  </si>
  <si>
    <t>neutr</t>
  </si>
  <si>
    <t>neutr- (两者都不) + -al (形容词后缀) -&gt; 两边都不靠的 -&gt; 中立的</t>
  </si>
  <si>
    <t>中立的</t>
  </si>
  <si>
    <t>/ˈnjuːtrəl/</t>
  </si>
  <si>
    <t>Switzerland remained neutral during the war.</t>
  </si>
  <si>
    <t>瑞士在战争期间保持中立。</t>
  </si>
  <si>
    <t>这件衣服颜色很 neutral，穿着它你可以在人群中保持中立感。</t>
  </si>
  <si>
    <t>neutr 两边都不靠，al 后缀中立到。</t>
  </si>
  <si>
    <t>neutrality</t>
  </si>
  <si>
    <t>neutr- (两者都不) + -al (形容词后缀) + -ity (名词后缀) -&gt; 处于中立的状态 -&gt; 中立地位</t>
  </si>
  <si>
    <t>中立地位</t>
  </si>
  <si>
    <t>/njuːˈtræləti/</t>
  </si>
  <si>
    <t>The country has a long tradition of political neutrality.</t>
  </si>
  <si>
    <t>该国有政治中立的长久传统。</t>
  </si>
  <si>
    <t>保持 neutrality 并不容易，这需要极强的平衡能力。</t>
  </si>
  <si>
    <t>neutral 加上 ity，中立状态没争议。</t>
  </si>
  <si>
    <t>neutralize</t>
  </si>
  <si>
    <t>neutr- (两者都不) + -al (形容词后缀) + -ize (动词后缀) -&gt; 使其变为两边都不靠的状态 -&gt; 中和/使中立</t>
  </si>
  <si>
    <t>抵消/中和</t>
  </si>
  <si>
    <t>/ˈnjuːtrəlaɪz/</t>
  </si>
  <si>
    <t>The acid was neutralized by the alkali.</t>
  </si>
  <si>
    <t>酸被碱中和了。</t>
  </si>
  <si>
    <t>加点碱可以 neutralize 这里的酸味，让口感更平衡。</t>
  </si>
  <si>
    <t>ize 动词化，中和力量大。</t>
  </si>
  <si>
    <t>neutron</t>
  </si>
  <si>
    <t>neutr- (两者都不/不带电) + -on (物理学微粒后缀) -&gt; 不带电的粒子 -&gt; 中子</t>
  </si>
  <si>
    <t>中子</t>
  </si>
  <si>
    <t>/ˈnjuːtrɒn/</t>
  </si>
  <si>
    <t>A neutron has no electrical charge.</t>
  </si>
  <si>
    <t>中子不带电荷。</t>
  </si>
  <si>
    <t>原子核里的 neutron 就像个隐形人，它不带电。</t>
  </si>
  <si>
    <t>neutr 不带电，on 后缀中子现。</t>
  </si>
  <si>
    <t>neuter</t>
  </si>
  <si>
    <t>adj./v.</t>
  </si>
  <si>
    <t>neut</t>
  </si>
  <si>
    <t>neut- (两者都不) + -er (比较级/后缀) -&gt; 两者都不是的 -&gt; 中性的/阉割</t>
  </si>
  <si>
    <t>中性的/阉割</t>
  </si>
  <si>
    <t>/ˈnjuːtə(r)/</t>
  </si>
  <si>
    <t>In some languages, nouns can be masculine, feminine, or neuter.</t>
  </si>
  <si>
    <t>在某些语言中，名词可以是阳性、阴性或中性的。</t>
  </si>
  <si>
    <t>这个词属于 neuter 范畴，既不是男的也不是女的。</t>
  </si>
  <si>
    <t>neuter 既非阴也非阳，阉割之后变中性。</t>
  </si>
  <si>
    <t>neutralization</t>
  </si>
  <si>
    <t>neutr- (两者都不) + -al (形容词后缀) + -ization (复合名词后缀) -&gt; 变成中立状态的过程 -&gt; 中和/中立化</t>
  </si>
  <si>
    <t>中和作用</t>
  </si>
  <si>
    <t>/ˌnjuːtrəlaɪˈzeɪʃn/</t>
  </si>
  <si>
    <t>The neutralization of the enemy's air defense was essential.</t>
  </si>
  <si>
    <t>使敌人的防空系统瘫痪是必不可少的。</t>
  </si>
  <si>
    <t>完成这个 neutralization 实验，酸碱度就归零了。</t>
  </si>
  <si>
    <t>ization 长后缀，中和过程全靠它。</t>
  </si>
  <si>
    <t>neutralizer</t>
  </si>
  <si>
    <t>neutr- (两者都不) + -al (形容词后缀) + -izer (名词后缀/工具) -&gt; 中和的东西 -&gt; 中和剂</t>
  </si>
  <si>
    <t>中和剂</t>
  </si>
  <si>
    <t>/ˈnjuːtrəlaɪzə(r)/</t>
  </si>
  <si>
    <t>Apply a pH neutralizer to the hair after chemical treatment.</t>
  </si>
  <si>
    <t>化学处理后在头发上涂抹 pH 中和剂。</t>
  </si>
  <si>
    <t>冰箱里的这个 neutralizer 可以快速去除异味。</t>
  </si>
  <si>
    <t>izer 是工具，中和异味显魔力。</t>
  </si>
  <si>
    <t>neutralism</t>
  </si>
  <si>
    <t>neutr- (两者都不) + -al (形容词后缀) + -ism (主义/思想) -&gt; 坚持中立的思想 -&gt; 中立主义</t>
  </si>
  <si>
    <t>中立主义</t>
  </si>
  <si>
    <t>/ˈnjuːtrəlɪzəm/</t>
  </si>
  <si>
    <t>The party's platform is based on strict neutralism.</t>
  </si>
  <si>
    <t>该党的政纲是以严格的中立主义为基础的。</t>
  </si>
  <si>
    <t>坚持 neutralism 的人，往往不想被卷入任何一方的纷争。</t>
  </si>
  <si>
    <t>ism 各种主义，中立主义是其中之一。</t>
  </si>
  <si>
    <t>neutrino</t>
  </si>
  <si>
    <t>neutr- (两者都不/中性) + -ino (意大利语指小词缀) -&gt; 很小的中性粒子 -&gt; 中微子</t>
  </si>
  <si>
    <t>中微子</t>
  </si>
  <si>
    <t>/njuːˈtriːnəʊ/</t>
  </si>
  <si>
    <t>A neutrino is an elementary particle with a very small mass.</t>
  </si>
  <si>
    <t>中微子是一种质量非常小的基本粒子。</t>
  </si>
  <si>
    <t>虽然这个 neutrino 特别小，但它是物理界的研究重点。</t>
  </si>
  <si>
    <t>ino 表示小，中微子到处跑。</t>
  </si>
  <si>
    <t>neutralist</t>
  </si>
  <si>
    <t>neutr- (两者都不) + -al (形容词后缀) + -ist (人) -&gt; 奉行中立政策的人 -&gt; 中立主义者</t>
  </si>
  <si>
    <t>中立主义者</t>
  </si>
  <si>
    <t>/ˈnjuːtrəlɪst/</t>
  </si>
  <si>
    <t>He identified as a neutralist in the international conflict.</t>
  </si>
  <si>
    <t>在国际冲突中，他自认为是一名中立主义者。</t>
  </si>
  <si>
    <t>作为一个 neutralist，他拒绝在投票中偏向任何一边。</t>
  </si>
  <si>
    <t>ist 往往指的是人，中立者不入纷争。</t>
  </si>
  <si>
    <t>nominate</t>
  </si>
  <si>
    <t>nomin</t>
  </si>
  <si>
    <t>nomin (名字) + -ate (动词后缀) -&gt; 叫出某人的名字 -&gt; 提名</t>
  </si>
  <si>
    <t>提名，推荐</t>
  </si>
  <si>
    <t>/ˈnɒmɪneɪt/</t>
  </si>
  <si>
    <t>He was nominated for the best actor award.</t>
  </si>
  <si>
    <t>他被提名为最佳男主角奖。</t>
  </si>
  <si>
    <t>在会议上 nominate 一个人的名字，就是正式“提名”他。</t>
  </si>
  <si>
    <t>nomin名字ate动，大声提名中中中。</t>
  </si>
  <si>
    <t>anonymous</t>
  </si>
  <si>
    <t>a-</t>
  </si>
  <si>
    <t>n-</t>
  </si>
  <si>
    <t>onym</t>
  </si>
  <si>
    <t>a- (无) + nym (名字) + -ous (形容词后缀) -&gt; 没有名字的 -&gt; 匿名的</t>
  </si>
  <si>
    <t>匿名的，无名的</t>
  </si>
  <si>
    <t>/əˈnɒnɪməs/</t>
  </si>
  <si>
    <t>The donor wishes to remain anonymous.</t>
  </si>
  <si>
    <t>捐赠者希望保持匿名。</t>
  </si>
  <si>
    <t>这位 anonymous 捐赠者没有留下自己的 nym。</t>
  </si>
  <si>
    <t>a是无来nym名，匿名作者不留名。</t>
  </si>
  <si>
    <t>synonym</t>
  </si>
  <si>
    <t>syn-</t>
  </si>
  <si>
    <t>syn- (相同) + nym (名字/单词) -&gt; 意思相同的单词 -&gt; 同义词</t>
  </si>
  <si>
    <t>同义词</t>
  </si>
  <si>
    <t>/ˈsɪnənɪm/</t>
  </si>
  <si>
    <t>'Big' and 'large' are synonyms.</t>
  </si>
  <si>
    <t>“Big”和“large”是同义词。</t>
  </si>
  <si>
    <t>syn 表示共同，nym 是名字，含义相同的词就是 synonym。</t>
  </si>
  <si>
    <t>syn相同nym名，同义词语记心间。</t>
  </si>
  <si>
    <t>antonym</t>
  </si>
  <si>
    <t>ant-</t>
  </si>
  <si>
    <t>ant- (相反) + nym (名字/单词) -&gt; 意思相反的单词 -&gt; 反义词</t>
  </si>
  <si>
    <t>反义词</t>
  </si>
  <si>
    <t>/ˈæntənɪm/</t>
  </si>
  <si>
    <t>Hot is the antonym of cold.</t>
  </si>
  <si>
    <t>热是冷的反义词。</t>
  </si>
  <si>
    <t>ant 代表相反，nym 是名字，意思相反就是 antonym。</t>
  </si>
  <si>
    <t>ant相反nym名，反义词语要分清。</t>
  </si>
  <si>
    <t>pseudonym</t>
  </si>
  <si>
    <t>pseudo-</t>
  </si>
  <si>
    <t>nym</t>
  </si>
  <si>
    <t>pseudo- (假的) + nym (名字) -&gt; 假的名字 -&gt; 笔名</t>
  </si>
  <si>
    <t>假名，笔名</t>
  </si>
  <si>
    <t>/ˈsjuːdənɪm/</t>
  </si>
  <si>
    <t>Mark Twain was the pseudonym of Samuel Clemens.</t>
  </si>
  <si>
    <t>马克·吐温是萨缪尔·克莱门斯的笔名。</t>
  </si>
  <si>
    <t>作者用了一个 pseudo 的 nym 来隐藏身份。</t>
  </si>
  <si>
    <t>pseudo假来nym名，假名笔名最神秘。</t>
  </si>
  <si>
    <t>nominal</t>
  </si>
  <si>
    <t>nomin (名字) + -al (形容词后缀) -&gt; 只有名字的 -&gt; 名义上的</t>
  </si>
  <si>
    <t>名义上的，微不足道的</t>
  </si>
  <si>
    <t>/ˈnɒmɪnl/</t>
  </si>
  <si>
    <t>The king is the nominal head of the state.</t>
  </si>
  <si>
    <t>国王是国家名义上的元首。</t>
  </si>
  <si>
    <t>虽然价格只是 nominal (微小的)，但他确实是个 nominal (名义上的) 领导。</t>
  </si>
  <si>
    <t>nomin名来al形容，名义之上非实际。</t>
  </si>
  <si>
    <t>acronym</t>
  </si>
  <si>
    <t>acr-</t>
  </si>
  <si>
    <t>acr- (尖端/首) + nym (名字/单词) -&gt; 取首字母组成的单词 -&gt; 首字母缩略词</t>
  </si>
  <si>
    <t>首字母缩略词</t>
  </si>
  <si>
    <t>/ˈækrənɪm/</t>
  </si>
  <si>
    <t>NASA is an acronym for National Aeronautics and Space Administration.</t>
  </si>
  <si>
    <t>NASA是美国国家航空航天局的首字母缩略词。</t>
  </si>
  <si>
    <t>把每个单词的 acr (顶端) 字母拿出来组成一个新的 nym。</t>
  </si>
  <si>
    <t>acr首位nym名，首字缩写叫缩略。</t>
  </si>
  <si>
    <t>denominator</t>
  </si>
  <si>
    <t>de- (向下/加强) + nomin (命名) + -ator (名词后缀) -&gt; 在下面的命名者 -&gt; 分母</t>
  </si>
  <si>
    <t>分母，共同特征</t>
  </si>
  <si>
    <t>/dɪˈnɒmɪneɪtə(r)/</t>
  </si>
  <si>
    <t>The lowest common denominator is 12.</t>
  </si>
  <si>
    <t>最小公分母是12。</t>
  </si>
  <si>
    <t>分数线下面 (de-) 那个给整份数命名 (nomin) 的就是 denominator。</t>
  </si>
  <si>
    <t>de下nomin名，分母下面定名称。</t>
  </si>
  <si>
    <t>ignominy</t>
  </si>
  <si>
    <t>ig-</t>
  </si>
  <si>
    <t>ig- (不/无) + nomin (名字/名声) + -y (名词后缀) -&gt; 失去好名声 -&gt; 耻辱</t>
  </si>
  <si>
    <t>耻辱，侮辱</t>
  </si>
  <si>
    <t>/ˈɪɡnəmɪni/</t>
  </si>
  <si>
    <t>He suffered the ignominy of being defeated.</t>
  </si>
  <si>
    <t>他遭受了战败的耻辱。</t>
  </si>
  <si>
    <t>失去名声 (nomin) 是一件极其 ignominy 的事。</t>
  </si>
  <si>
    <t>ig为不nomin名，丢了名声是耻辱。</t>
  </si>
  <si>
    <t>nominee</t>
  </si>
  <si>
    <t>nomin (提名) + -ee (被动者后缀) -&gt; 被提名的人 -&gt; 被提名者</t>
  </si>
  <si>
    <t>被提名者，候选人</t>
  </si>
  <si>
    <t>/ˌnɒmɪˈniː/</t>
  </si>
  <si>
    <t>The presidential nominee gave a speech today.</t>
  </si>
  <si>
    <t>总统候选人今天发表了演说。</t>
  </si>
  <si>
    <t>这些 nominee 都是被 nominate 出来的人。</t>
  </si>
  <si>
    <t>nomin提名ee人，被提名者等回音。</t>
  </si>
  <si>
    <t>homonym</t>
  </si>
  <si>
    <t>homo-</t>
  </si>
  <si>
    <t>homo- (相同) + nym (名字/单词) -&gt; 名字相同的单词 -&gt; 同音异义词</t>
  </si>
  <si>
    <t>同音/同形异义词</t>
  </si>
  <si>
    <t>/ˈhɒmənɪm/</t>
  </si>
  <si>
    <t>The word 'bear' (animal) and 'bear' (carry) are homonyms.</t>
  </si>
  <si>
    <t>单词“bear”（熊）和“bear”（背负）是同形异义词。</t>
  </si>
  <si>
    <t>homo 表示同类，相同的 nym 就是 homonym。</t>
  </si>
  <si>
    <t>homo相同nym名，同形异义搞不清。</t>
  </si>
  <si>
    <t>nomination</t>
  </si>
  <si>
    <t>nomin (名字) + -ate (动词) + -ion (名词后缀) -&gt; 提名的行为 -&gt; 提名</t>
  </si>
  <si>
    <t>提名，任命</t>
  </si>
  <si>
    <t>/ˌnɒmɪˈneɪʃn/</t>
  </si>
  <si>
    <t>She accepted the nomination for president.</t>
  </si>
  <si>
    <t>她接受了总统候选人的提名。</t>
  </si>
  <si>
    <t>他在 nomination 过程中获得了很多支持。</t>
  </si>
  <si>
    <t>提名过程加个ion，名词性质变稳重。</t>
  </si>
  <si>
    <t>necrology</t>
  </si>
  <si>
    <t>necro-</t>
  </si>
  <si>
    <t>necro-(死) + -logy(记录) -&gt; 对死亡名单的记录 -&gt; 讣告</t>
  </si>
  <si>
    <t>讣告</t>
  </si>
  <si>
    <t>/nəˈkrɒlədʒi/</t>
  </si>
  <si>
    <t>The daily newspaper contains a brief necrology of famous citizens.</t>
  </si>
  <si>
    <t>日报刊登了一份著名公民的简短讣告。</t>
  </si>
  <si>
    <t>他在报纸的 **necrology** (讣告) 栏目中寻找老友的名字。</t>
  </si>
  <si>
    <t>necro 是死 logy 记，讣告名单莫忘记。</t>
  </si>
  <si>
    <t>necropolis</t>
  </si>
  <si>
    <t>necro-(死) + -polis(城市) -&gt; 死人聚集居住的城市 -&gt; 大墓地</t>
  </si>
  <si>
    <t>公墓</t>
  </si>
  <si>
    <t>/nəˈkrɒpəlɪs/</t>
  </si>
  <si>
    <t>The archaeologists discovered an ancient necropolis near the Nile.</t>
  </si>
  <si>
    <t>考古学家在尼罗河附近发现了一处古代大墓地。</t>
  </si>
  <si>
    <t>这座 **necropolis** (大墓地) 埋葬着成千上万的古代战士。</t>
  </si>
  <si>
    <t>necro 是死 polis 城，公墓就是死人城。</t>
  </si>
  <si>
    <t>necrosis</t>
  </si>
  <si>
    <t>necr-</t>
  </si>
  <si>
    <t>necr-(死) + -osis(病状) -&gt; 组织或细胞死亡的病理状态 -&gt; 坏死</t>
  </si>
  <si>
    <t>坏死</t>
  </si>
  <si>
    <t>/nəˈkroʊsɪs/</t>
  </si>
  <si>
    <t>The infection led to the necrosis of the skin tissue.</t>
  </si>
  <si>
    <t>感染导致了皮肤组织的坏死。</t>
  </si>
  <si>
    <t>医生发现伤口已经发生了 **necrosis** (坏死)，情况非常危急。</t>
  </si>
  <si>
    <t>necr 是死 osis 病，组织坏死真要命。</t>
  </si>
  <si>
    <t>necromancy</t>
  </si>
  <si>
    <t>necro-(死) + -mancy(占卜) -&gt; 通过与亡灵沟通来进行占卜 -&gt; 通灵术</t>
  </si>
  <si>
    <t>巫术</t>
  </si>
  <si>
    <t>/ˈnekrəmænsi/</t>
  </si>
  <si>
    <t>In many legends, wizards practice necromancy to see the future.</t>
  </si>
  <si>
    <t>在许多传说中，巫师通过通灵术来预见未来。</t>
  </si>
  <si>
    <t>在电影中，反派利用 **necromancy** (通灵术) 召唤亡灵大军。</t>
  </si>
  <si>
    <t>necro 是死 mancy 卜，通灵巫术很恐怖。</t>
  </si>
  <si>
    <t>necrophobia</t>
  </si>
  <si>
    <t>necro-(死) + -phobia(恐惧) -&gt; 对死亡或尸体的极端恐惧 -&gt; 死亡恐惧症</t>
  </si>
  <si>
    <t>死亡恐惧</t>
  </si>
  <si>
    <t>/ˌnekrəˈfoʊbiə/</t>
  </si>
  <si>
    <t>His necrophobia makes it impossible for him to attend funerals.</t>
  </si>
  <si>
    <t>他的死亡恐惧症使他无法参加葬礼。</t>
  </si>
  <si>
    <t>严重的 **necrophobia** (死亡恐惧症) 让他不敢靠近任何墓地。</t>
  </si>
  <si>
    <t>necro 是死 phobia 怕，死亡恐惧真尴尬。</t>
  </si>
  <si>
    <t>necropsy</t>
  </si>
  <si>
    <t>necr-(死) + -opsy(观察) -&gt; 对死者进行观察研究 -&gt; 尸体解剖</t>
  </si>
  <si>
    <t>尸检</t>
  </si>
  <si>
    <t>/ˈnekrɒpsi/</t>
  </si>
  <si>
    <t>The vet performed a necropsy to determine why the animal died.</t>
  </si>
  <si>
    <t>兽医进行了尸检以确定该动物的死因。</t>
  </si>
  <si>
    <t>法医正在对这只稀有动物进行 **necropsy** (尸检)。</t>
  </si>
  <si>
    <t>necr 是死 opsy 看，尸体解剖仔细看。</t>
  </si>
  <si>
    <t>necrotic</t>
  </si>
  <si>
    <t>necr-(死) + -ot(病变) + -ic(...的) -&gt; 处于死后坏死状态的 -&gt; 坏死的</t>
  </si>
  <si>
    <t>坏死的</t>
  </si>
  <si>
    <t>/nəˈkrɒtɪk/</t>
  </si>
  <si>
    <t>The necrotic tissue must be removed to prevent further infection.</t>
  </si>
  <si>
    <t>必须切除坏死组织以防止进一步感染。</t>
  </si>
  <si>
    <t>手术成功的关键是彻底清除 **necrotic** (坏死的) 组织。</t>
  </si>
  <si>
    <t>necr 是死 ic 的，坏死组织快切掉。</t>
  </si>
  <si>
    <t>necrophilia</t>
  </si>
  <si>
    <t>necro-(死) + -philia(喜爱) -&gt; 对尸体产生异常的喜爱感 -&gt; 恋尸癖</t>
  </si>
  <si>
    <t>恋尸癖</t>
  </si>
  <si>
    <t>/ˌnekrəˈfɪliə/</t>
  </si>
  <si>
    <t>Necrophilia is considered a severe psychological disorder.</t>
  </si>
  <si>
    <t>恋尸癖被认为是一种严重的心理障碍。</t>
  </si>
  <si>
    <t>心理学家正在研究这种极端的 **necrophilia** (恋尸癖) 案例。</t>
  </si>
  <si>
    <t>necro 是死 philia 爱，恋尸心理真变态。</t>
  </si>
  <si>
    <t>necrotize</t>
  </si>
  <si>
    <t>necr-(死) + -ot(病变) + -ize(使...) -&gt; 使其产生死亡病变 -&gt; 使坏死</t>
  </si>
  <si>
    <t>使坏死</t>
  </si>
  <si>
    <t>/ˈnekrətaɪz/</t>
  </si>
  <si>
    <t>Certain types of bacteria can necrotize human flesh rapidly.</t>
  </si>
  <si>
    <t>某些类型的细菌会迅速使人体肌肉坏死。</t>
  </si>
  <si>
    <t>毒蛇的毒液会迅速 **necrotize** (使坏死) 被咬部位的皮肤。</t>
  </si>
  <si>
    <t>necr 是死 ize 化，使之坏死真可怕。</t>
  </si>
  <si>
    <t>necrophagous</t>
  </si>
  <si>
    <t>necro-(死) + -phag(吃) + -ous(...的) -&gt; 以死亡尸体为食物的 -&gt; 食尸的</t>
  </si>
  <si>
    <t>食尸的</t>
  </si>
  <si>
    <t>/neˈkrɒfəɡəs/</t>
  </si>
  <si>
    <t>Vultures are well-known necrophagous birds.</t>
  </si>
  <si>
    <t>秃鹫是著名的食尸鸟类。</t>
  </si>
  <si>
    <t>这些 **necrophagous** (食尸的) 昆虫在生态系统中起着清理作用。</t>
  </si>
  <si>
    <t>necro 是死 phag 吃，食尸动物清理尸。</t>
  </si>
  <si>
    <t>negative</t>
  </si>
  <si>
    <t>neg</t>
  </si>
  <si>
    <t>neg (否认) + -ative (形容词后缀) -&gt; 趋向于说不的 -&gt; 消极的/否定的</t>
  </si>
  <si>
    <t>消极的，否定的</t>
  </si>
  <si>
    <t>/ˈneɡətɪv/</t>
  </si>
  <si>
    <t>His answer was negative.</t>
  </si>
  <si>
    <t>他的回答是否定的。</t>
  </si>
  <si>
    <t>持有 negative 态度的员工，通常对任务总是说 no。</t>
  </si>
  <si>
    <t>neg 是否定，negative 变消极。</t>
  </si>
  <si>
    <t>neglect</t>
  </si>
  <si>
    <t>lect</t>
  </si>
  <si>
    <t>neg (不) + lect (挑选/关注) -&gt; 不去挑选或关注 -&gt; 忽视</t>
  </si>
  <si>
    <t>忽视，忽略</t>
  </si>
  <si>
    <t>/nɪˈɡlekt/</t>
  </si>
  <si>
    <t>Don't neglect your health.</t>
  </si>
  <si>
    <t>不要忽视你的健康。</t>
  </si>
  <si>
    <t>如果你 neglect 学习，成绩就会对你大声说 no。</t>
  </si>
  <si>
    <t>不选就是 neg，lect 忽视真可惜。</t>
  </si>
  <si>
    <t>negotiate</t>
  </si>
  <si>
    <t>ot</t>
  </si>
  <si>
    <t>neg (不) + ot (闲暇) + -iate (动词后缀) -&gt; 处于不闲暇的状态去谈公事 -&gt; 谈判</t>
  </si>
  <si>
    <t>谈判，协商</t>
  </si>
  <si>
    <t>/nɪˈɡəʊʃieɪt/</t>
  </si>
  <si>
    <t>They are trying to negotiate a deal.</t>
  </si>
  <si>
    <t>他们正试图商定一项协议。</t>
  </si>
  <si>
    <t>双方通过 negotiate 消除分歧，对僵局说 no。</t>
  </si>
  <si>
    <t>忙于 negotiate，谈判别松懈。</t>
  </si>
  <si>
    <t>negate</t>
  </si>
  <si>
    <t>neg (否认) + -ate (动词后缀) -&gt; 使变成没有 -&gt; 否定/取消</t>
  </si>
  <si>
    <t>取消，使无效</t>
  </si>
  <si>
    <t>/nɪˈɡeɪt/</t>
  </si>
  <si>
    <t>Alcohol can negate the effects of some medicines.</t>
  </si>
  <si>
    <t>酒精会抵消某些药物的疗效。</t>
  </si>
  <si>
    <t>用 negate 的方式去否定一个错误的理论。</t>
  </si>
  <si>
    <t>ate 加 neg，否定使无效。</t>
  </si>
  <si>
    <t>negligent</t>
  </si>
  <si>
    <t>neg (不) + lect (选择/关注) + -ent (形容词后缀) -&gt; 不去仔细关注的 -&gt; 疏忽的</t>
  </si>
  <si>
    <t>疏忽的，粗心的</t>
  </si>
  <si>
    <t>/ˈneɡlɪdʒənt/</t>
  </si>
  <si>
    <t>The driver was found to be negligent.</t>
  </si>
  <si>
    <t>司机被认定为玩忽职守。</t>
  </si>
  <si>
    <t>一个 negligent 的人经常对细节说 no，非常粗心。</t>
  </si>
  <si>
    <t>ent 变形容，negligent 变疏忽。</t>
  </si>
  <si>
    <t>negligible</t>
  </si>
  <si>
    <t>neg (不) + lect (关注) + -ible (可...的) -&gt; 可以不去关注的 -&gt; 微不足道的</t>
  </si>
  <si>
    <t>微不足道的</t>
  </si>
  <si>
    <t>/ˈneɡlɪdʒəbl/</t>
  </si>
  <si>
    <t>The cost was negligible.</t>
  </si>
  <si>
    <t>花费微乎其微。</t>
  </si>
  <si>
    <t>有些差别是 negligible 的，小到可以对它说 no。</t>
  </si>
  <si>
    <t>ible 能被 neg，微小不计入。</t>
  </si>
  <si>
    <t>negligence</t>
  </si>
  <si>
    <t>neg (不) + lect (关注) + -ence (名词后缀) -&gt; 处于不去关注的状态 -&gt; 疏忽</t>
  </si>
  <si>
    <t>疏忽，玩忽职守</t>
  </si>
  <si>
    <t>/ˈneɡlɪdʒəns/</t>
  </si>
  <si>
    <t>The accident was caused by negligence.</t>
  </si>
  <si>
    <t>这起事故是由疏忽造成的。</t>
  </si>
  <si>
    <t>因为 negligence，他甚至 neglect 了最重要的安全提示。</t>
  </si>
  <si>
    <t>ence 名词化，疏忽是 negligence。</t>
  </si>
  <si>
    <t>negotiation</t>
  </si>
  <si>
    <t>neg (不) + ot (闲暇) + -iation (名词后缀) -&gt; 非闲暇状态的商务讨论 -&gt; 谈判</t>
  </si>
  <si>
    <t>谈判，商讨</t>
  </si>
  <si>
    <t>/nɪˌɡəʊʃiˈeɪʃn/</t>
  </si>
  <si>
    <t>The contract is under negotiation.</t>
  </si>
  <si>
    <t>合同正在谈判中。</t>
  </si>
  <si>
    <t>在一场长期的 negotiation 中，双方都在权衡利弊。</t>
  </si>
  <si>
    <t>ation 表过程，谈判靠 negotiation。</t>
  </si>
  <si>
    <t>abnegate</t>
  </si>
  <si>
    <t>ab-</t>
  </si>
  <si>
    <t>ab- (离开) + neg (否认) + -ate (动词后缀) -&gt; 通过否认自己权利而放弃 -&gt; 放弃/克制</t>
  </si>
  <si>
    <t>放弃（权力/信仰），克制</t>
  </si>
  <si>
    <t>/ˈæbnɪɡeɪt/</t>
  </si>
  <si>
    <t>He chose to abnegate his social status.</t>
  </si>
  <si>
    <t>他选择放弃自己的社会地位。</t>
  </si>
  <si>
    <t>通过 abnegate 欲望，他学会了对诱惑说 no。</t>
  </si>
  <si>
    <t>ab 离去 neg 否，放弃权利不回头。</t>
  </si>
  <si>
    <t>renegade</t>
  </si>
  <si>
    <t>re- (再/反) + neg (否认) + -ade (后缀) -&gt; 再次否定（以前信念）的人 -&gt; 叛徒/叛逆者</t>
  </si>
  <si>
    <t>叛徒，变节者</t>
  </si>
  <si>
    <t>/ˈrenɪɡeɪd/</t>
  </si>
  <si>
    <t>He was labeled a renegade by his former colleagues.</t>
  </si>
  <si>
    <t>他被前同事贴上了叛徒的标签。</t>
  </si>
  <si>
    <t>一个 renegade 再次对他的祖国说 no，选择了背叛。</t>
  </si>
  <si>
    <t>re 加 neg，叛徒就是变节者。</t>
  </si>
  <si>
    <t>neolithic</t>
  </si>
  <si>
    <t>neo-</t>
  </si>
  <si>
    <t>lith</t>
  </si>
  <si>
    <t>neo- (新) + lith (石) + -ic (的) -&gt; 新的石头的时代 -&gt; 新石器时代的</t>
  </si>
  <si>
    <t>新石器时代的</t>
  </si>
  <si>
    <t>/ˌniːəˈlɪθɪk/</t>
  </si>
  <si>
    <t>The Neolithic Age marked the beginning of farming.</t>
  </si>
  <si>
    <t>新石器时代标志着农业的开始。</t>
  </si>
  <si>
    <t>在 Neolithic 遗址，人们用新的石头 lith 工具。</t>
  </si>
  <si>
    <t>neo是新，lith是石，新石器时代真古老。</t>
  </si>
  <si>
    <t>neonate</t>
  </si>
  <si>
    <t>nat</t>
  </si>
  <si>
    <t>neo- (新) + nat (出生) + -e (后缀) -&gt; 新出生的生命 -&gt; 新生儿</t>
  </si>
  <si>
    <t>新生儿</t>
  </si>
  <si>
    <t>/ˈniːəneɪt/</t>
  </si>
  <si>
    <t>The neonate was placed in an incubator.</t>
  </si>
  <si>
    <t>新生儿被放进了恒温箱。</t>
  </si>
  <si>
    <t>那份出生 nat 证明上写着这是一个新的 neo- neonate。</t>
  </si>
  <si>
    <t>neo新，nat生，新生婴儿刚降临。</t>
  </si>
  <si>
    <t>neologism</t>
  </si>
  <si>
    <t>neo- (新) + log (话语/词汇) + -ism (行为/现象) -&gt; 创造新词的现象 -&gt; 新词</t>
  </si>
  <si>
    <t>新词，新语</t>
  </si>
  <si>
    <t>/niˈɒlədʒɪzəm/</t>
  </si>
  <si>
    <t>Internet culture is a fertile ground for neologism.</t>
  </si>
  <si>
    <t>互联网文化是新词产生的沃土。</t>
  </si>
  <si>
    <t>网络上出现了很多新的 neo- 的 log 词语，也就是 neologism。</t>
  </si>
  <si>
    <t>neo新，log语，创造新词真有趣。</t>
  </si>
  <si>
    <t>neoclassical</t>
  </si>
  <si>
    <t>class</t>
  </si>
  <si>
    <t>neo- (新) + class (经典) + -ic (的) + -al (的) -&gt; 新的经典风格的 -&gt; 新古典主义的</t>
  </si>
  <si>
    <t>新古典主义的</t>
  </si>
  <si>
    <t>/ˌniːəʊˈklæsɪkl/</t>
  </si>
  <si>
    <t>The building features neoclassical columns.</t>
  </si>
  <si>
    <t>这座建筑以新古典主义柱式为特色。</t>
  </si>
  <si>
    <t>虽然是新的 neo- 建筑，但它模仿了经典 classic 的风格。</t>
  </si>
  <si>
    <t>neo新，class典，新古典风在眼前。</t>
  </si>
  <si>
    <t>neonatal</t>
  </si>
  <si>
    <t>neo- (新) + nat (出生) + -al (的) -&gt; 新出生的 -&gt; 新生儿的</t>
  </si>
  <si>
    <t>新生儿的</t>
  </si>
  <si>
    <t>/ˌniːəʊˈneɪtl/</t>
  </si>
  <si>
    <t>She works in the neonatal intensive care unit.</t>
  </si>
  <si>
    <t>她在新生儿重症监护室工作。</t>
  </si>
  <si>
    <t>这家医院有专门的 neonatal 护理中心，照顾新 neo- 出生 nat 的宝宝。</t>
  </si>
  <si>
    <t>neo新，nat生，新生护理要精心。</t>
  </si>
  <si>
    <t>neophyte</t>
  </si>
  <si>
    <t>phyt</t>
  </si>
  <si>
    <t>neo- (新) + phyt (植物/生长) + -e (后缀) -&gt; 新长出来的植物 -&gt; 初学者/新手</t>
  </si>
  <si>
    <t>初学者，新手</t>
  </si>
  <si>
    <t>/ˈniːəfaɪt/</t>
  </si>
  <si>
    <t>As a neophyte in the kitchen, I burnt the toast.</t>
  </si>
  <si>
    <t>作为厨房新手，我把吐司烤焦了。</t>
  </si>
  <si>
    <t>他像是一株新 neo- 种下的植物 phyt，还是个 neophyte。</t>
  </si>
  <si>
    <t>neo新，phyt植，新手入门刚开始。</t>
  </si>
  <si>
    <t>neoplasm</t>
  </si>
  <si>
    <t>plasm</t>
  </si>
  <si>
    <t>neo- (新) + plasm (成形物) -&gt; 新长出的组织 -&gt; 赘生物/肿瘤</t>
  </si>
  <si>
    <t>【医】赘生物，肿瘤</t>
  </si>
  <si>
    <t>/ˈniːəʊplæzəm/</t>
  </si>
  <si>
    <t>The doctor examined the benign neoplasm.</t>
  </si>
  <si>
    <t>医生检查了这个良性肿瘤。</t>
  </si>
  <si>
    <t>身体里出现了一个新 neo- 形成的 plasm 物质。</t>
  </si>
  <si>
    <t>neo新，plasm形，新成赘生是肿瘤。</t>
  </si>
  <si>
    <t>neoliberal</t>
  </si>
  <si>
    <t>liber</t>
  </si>
  <si>
    <t>neo- (新) + liber (自由) + -al (的) -&gt; 新的自由主义的 -&gt; 新自由主义的</t>
  </si>
  <si>
    <t>新自由主义的</t>
  </si>
  <si>
    <t>/ˌniːəʊˈlɪbərəl/</t>
  </si>
  <si>
    <t>The policy was criticized for its neoliberal approach.</t>
  </si>
  <si>
    <t>这项政策因其新自由主义的做法而受到批评。</t>
  </si>
  <si>
    <t>这种新的 neo- 自由 liber 观点被称为 neoliberal。</t>
  </si>
  <si>
    <t>neo新，liber自由，新自由派爱竞争。</t>
  </si>
  <si>
    <t>neologist</t>
  </si>
  <si>
    <t>neo- (新) + log (词汇) + -ist (人) -&gt; 研究或创造新词的人 -&gt; 新语创造者</t>
  </si>
  <si>
    <t>新词创造者</t>
  </si>
  <si>
    <t>/niˈɒlədʒɪst/</t>
  </si>
  <si>
    <t>A neologist often tracks changes in contemporary language.</t>
  </si>
  <si>
    <t>新语创造者经常追踪当代语言的变化。</t>
  </si>
  <si>
    <t>这位 neologist 每天都在 log 记录各种新的 neo- 词汇。</t>
  </si>
  <si>
    <t>neo新，log语，ist人，新词专家在记录。</t>
  </si>
  <si>
    <t>neonatology</t>
  </si>
  <si>
    <t>neo- (新) + nat (出生) + -ology (学科) -&gt; 研究新生儿的学科 -&gt; 新生儿学</t>
  </si>
  <si>
    <t>新生儿学</t>
  </si>
  <si>
    <t>/ˌniːəʊneɪˈtɒlədʒi/</t>
  </si>
  <si>
    <t>Advances in neonatology have saved many lives.</t>
  </si>
  <si>
    <t>新生儿学的进步挽救了许多生命。</t>
  </si>
  <si>
    <t>他在大学主修 neonatology，研究那些新 neo- 出生 nat 的生命。</t>
  </si>
  <si>
    <t>neo新，nat生，ology学，新生儿学护幼苗。</t>
  </si>
  <si>
    <t>nature</t>
  </si>
  <si>
    <t>nat (出生) + -ure (状态) -&gt; 生而具有的状态 -&gt; 自然/天性</t>
  </si>
  <si>
    <t>自然，本性</t>
  </si>
  <si>
    <t>/ˈneɪtʃər/</t>
  </si>
  <si>
    <t>It's human nature to want to be free.</t>
  </si>
  <si>
    <t>渴望自由是人类的天性。</t>
  </si>
  <si>
    <t>我们在 nature 中寻找灵感，体验万物出生的力量。</t>
  </si>
  <si>
    <t>nat是出生，nature是本性。</t>
  </si>
  <si>
    <t>native</t>
  </si>
  <si>
    <t>nat (出生) + -ive (形容词后缀) -&gt; 与出生地有关的 -&gt; 本土的/土著的</t>
  </si>
  <si>
    <t>本土的，本地人</t>
  </si>
  <si>
    <t>/ˈneɪtɪv/</t>
  </si>
  <si>
    <t>He is a native speaker of English.</t>
  </si>
  <si>
    <t>他是母语为英语的人。</t>
  </si>
  <si>
    <t>这位 native 艺术家，生来就带着这片土地的艺术气息。</t>
  </si>
  <si>
    <t>native是本土，出生就在此。</t>
  </si>
  <si>
    <t>nation</t>
  </si>
  <si>
    <t>nat (出生) + -ion (名词后缀) -&gt; 拥有共同出生背景的人群 -&gt; 国家/民族</t>
  </si>
  <si>
    <t>国家，民族</t>
  </si>
  <si>
    <t>/ˈneɪʃn/</t>
  </si>
  <si>
    <t>The whole nation celebrated the victory.</t>
  </si>
  <si>
    <t>举国欢庆胜利。</t>
  </si>
  <si>
    <t>每一个 nation 都是由无数个在这里出生的人组成的。</t>
  </si>
  <si>
    <t>出生之地为nation，民族国家一家亲。</t>
  </si>
  <si>
    <t>natural</t>
  </si>
  <si>
    <t>nat (出生) + -ure (名词后缀) + -al (形容词后缀) -&gt; 关于天性的 -&gt; 自然的</t>
  </si>
  <si>
    <t>自然的，天生的</t>
  </si>
  <si>
    <t>/ˈnætʃrəl/</t>
  </si>
  <si>
    <t>Floods are natural disasters.</t>
  </si>
  <si>
    <t>洪水是自然灾害。</t>
  </si>
  <si>
    <t>这种 natural 的美感，就像刚出生的婴儿一样纯真。</t>
  </si>
  <si>
    <t>nature变形容词，natural真自然。</t>
  </si>
  <si>
    <t>international</t>
  </si>
  <si>
    <t>inter-</t>
  </si>
  <si>
    <t>inter- (之间) + nat (出生) + -ion (名词后缀) + -al (形容词后缀) -&gt; 不同出生地国家之间的 -&gt; 国际的</t>
  </si>
  <si>
    <t>国际的</t>
  </si>
  <si>
    <t>/ˌɪntəˈnæʃnəl/</t>
  </si>
  <si>
    <t>We need more international cooperation.</t>
  </si>
  <si>
    <t>我们需要更多的国际合作。</t>
  </si>
  <si>
    <t>在 international 舞台上，不同国家的文化相互碰撞。</t>
  </si>
  <si>
    <t>inter-在之间，international多国间。</t>
  </si>
  <si>
    <t>innate</t>
  </si>
  <si>
    <t>in- (在内) + nat (出生) + -e (后缀) -&gt; 出生时就在内部的 -&gt; 先天的/天生的</t>
  </si>
  <si>
    <t>天生的，先天的</t>
  </si>
  <si>
    <t>/ɪˈneɪt/</t>
  </si>
  <si>
    <t>He has an innate ability to learn languages.</t>
  </si>
  <si>
    <t>他有天生的语言学习能力。</t>
  </si>
  <si>
    <t>这种 innate 的才华，是他在出生时就带来的礼物。</t>
  </si>
  <si>
    <t>in在内nat生，innate是天生。</t>
  </si>
  <si>
    <t>nascent</t>
  </si>
  <si>
    <t>nasc</t>
  </si>
  <si>
    <t>nasc (出生) + -ent (形容词后缀) -&gt; 正在出生的 -&gt; 萌芽的/初生的</t>
  </si>
  <si>
    <t>萌芽的，初期的</t>
  </si>
  <si>
    <t>/ˈnæsnt/</t>
  </si>
  <si>
    <t>The nascent space industry is growing fast.</t>
  </si>
  <si>
    <t>新兴的航天工业正在快速发展。</t>
  </si>
  <si>
    <t>这是一家 nascent 公司，像刚出生的婴儿一样充满潜力。</t>
  </si>
  <si>
    <t>nasc出生ent，nascent是萌芽。</t>
  </si>
  <si>
    <t>prenatal</t>
  </si>
  <si>
    <t>pre-</t>
  </si>
  <si>
    <t>pre- (在前) + nat (出生) + -al (形容词后缀) -&gt; 在出生之前的 -&gt; 产前的</t>
  </si>
  <si>
    <t>产前的，出生前的</t>
  </si>
  <si>
    <t>/ˌpriːˈneɪtl/</t>
  </si>
  <si>
    <t>The mother went for a prenatal check-up.</t>
  </si>
  <si>
    <t>母亲去做了产前检查。</t>
  </si>
  <si>
    <t>医生强调了 prenatal 护理对即将出生的宝宝的重要性。</t>
  </si>
  <si>
    <t>pre在前nat生，prenatal是产前。</t>
  </si>
  <si>
    <t>nationality</t>
  </si>
  <si>
    <t>nat (出生) + -ion (名后) + -al (形后) + -ity (名后) -&gt; 标识出生地国家的属性 -&gt; 国籍</t>
  </si>
  <si>
    <t>国籍，民族</t>
  </si>
  <si>
    <t>/ˌnæʃəˈnæləti/</t>
  </si>
  <si>
    <t>What is your nationality?</t>
  </si>
  <si>
    <t>你的国籍是什么？</t>
  </si>
  <si>
    <t>无论走到哪，你的 nationality 都由你出生的国家决定。</t>
  </si>
  <si>
    <t>nation变nationality，问你国籍在哪里。</t>
  </si>
  <si>
    <t>renaissance</t>
  </si>
  <si>
    <t>naiss</t>
  </si>
  <si>
    <t>re- (再次) + naiss (出生，nasc的变体) + -ance (名词后缀) -&gt; 再次出生 -&gt; 文艺复兴/复兴</t>
  </si>
  <si>
    <t>文艺复兴，复兴</t>
  </si>
  <si>
    <t>/ˈrenəsɑːns/</t>
  </si>
  <si>
    <t>The city is undergoing a cultural renaissance.</t>
  </si>
  <si>
    <t>这座城市正在经历文化复兴。</t>
  </si>
  <si>
    <t>Renaissance 意味着艺术和科学的再次出生。</t>
  </si>
  <si>
    <t>re再次naiss生，renaissance是复兴。</t>
  </si>
  <si>
    <t>navy</t>
  </si>
  <si>
    <t>nav</t>
  </si>
  <si>
    <t>nav (船) + -y (名词后缀) -&gt; 船队的集合 -&gt; 海军</t>
  </si>
  <si>
    <t>海军</t>
  </si>
  <si>
    <t>/ˈneɪvi/</t>
  </si>
  <si>
    <t>He joined the navy after finishing high school.</t>
  </si>
  <si>
    <t>高中毕业后他加入了海军。</t>
  </si>
  <si>
    <t>这支 navy 的军装是深蓝色的，非常有气势。</t>
  </si>
  <si>
    <t>nav 是船 y 是名，海军舰队护安宁。</t>
  </si>
  <si>
    <t>navigate</t>
  </si>
  <si>
    <t>nav (船) + -ig (驱动/引导) + -ate (动词后缀) -&gt; 引导船只 -&gt; 航行/导航</t>
  </si>
  <si>
    <t>驾驶，导航</t>
  </si>
  <si>
    <t>/ˈnævɪɡeɪt/</t>
  </si>
  <si>
    <t>They use GPS to navigate through the city.</t>
  </si>
  <si>
    <t>他们使用GPS在城市中导航。</t>
  </si>
  <si>
    <t>在迷路时，我们需要用手机来 navigate 方向。</t>
  </si>
  <si>
    <t>nav 船只 ig 导，navigate 航行好。</t>
  </si>
  <si>
    <t>navigation</t>
  </si>
  <si>
    <t>nav (船) + -ig (引导) + -ation (名词后缀) -&gt; 引导船只的过程 -&gt; 导航/航行</t>
  </si>
  <si>
    <t>导航，领航</t>
  </si>
  <si>
    <t>/ˌnævɪˈɡeɪʃn/</t>
  </si>
  <si>
    <t>The flight's navigation system failed.</t>
  </si>
  <si>
    <t>飞机的导航系统出了故障。</t>
  </si>
  <si>
    <t>现代汽车通常都配有卫星 navigation 系统。</t>
  </si>
  <si>
    <t>nav 是航行 ation 名，导航系统指路径。</t>
  </si>
  <si>
    <t>navigator</t>
  </si>
  <si>
    <t>nav (船) + -ig (引导) + -ator (人) -&gt; 引导船只的人 -&gt; 领航员/导航员</t>
  </si>
  <si>
    <t>领航员</t>
  </si>
  <si>
    <t>/ˈnævɪɡeɪtər/</t>
  </si>
  <si>
    <t>The navigator plotted the course on the map.</t>
  </si>
  <si>
    <t>领航员在地图上标出了航线。</t>
  </si>
  <si>
    <t>这位 navigator 经验丰富，从未迷失过航线。</t>
  </si>
  <si>
    <t>nav 导航 ator 人，领航人员最细心。</t>
  </si>
  <si>
    <t>astronaut</t>
  </si>
  <si>
    <t>astro-</t>
  </si>
  <si>
    <t>naut</t>
  </si>
  <si>
    <t>astro- (星星) + naut (船员) -&gt; 在星际航行的人 -&gt; 宇航员</t>
  </si>
  <si>
    <t>宇航员</t>
  </si>
  <si>
    <t>/ˈæstrənɔːt/</t>
  </si>
  <si>
    <t>The astronaut stepped onto the moon's surface.</t>
  </si>
  <si>
    <t>宇航员踏上了月球表面。</t>
  </si>
  <si>
    <t>每个孩子都曾梦想成为一名 astronaut 飞向太空。</t>
  </si>
  <si>
    <t>astro 星星 naut 员，宇航英姿在天边。</t>
  </si>
  <si>
    <t>nautical</t>
  </si>
  <si>
    <t>naut (船) + -ic (形容词后缀) + -al (形容词后缀) -&gt; 关于船的 -&gt; 航海的</t>
  </si>
  <si>
    <t>航海的</t>
  </si>
  <si>
    <t>/ˈnɔːtɪkl/</t>
  </si>
  <si>
    <t>He studied nautical charts for his journey.</t>
  </si>
  <si>
    <t>他为了旅程研究了航海图。</t>
  </si>
  <si>
    <t>这种装饰风格充满了 nautical 气息，到处都是锚和舵。</t>
  </si>
  <si>
    <t>naut 是航行 ic al，航海术语记心间。</t>
  </si>
  <si>
    <t>naval</t>
  </si>
  <si>
    <t>nav (船) + -al (形容词后缀) -&gt; 船的/军队的 -&gt; 海军的</t>
  </si>
  <si>
    <t>海军的</t>
  </si>
  <si>
    <t>/ˈneɪvl/</t>
  </si>
  <si>
    <t>The city has a long naval history.</t>
  </si>
  <si>
    <t>这座城市有着悠久的海军历史。</t>
  </si>
  <si>
    <t>这件外套很有 naval 军装的风格。</t>
  </si>
  <si>
    <t>nav 是船 al 的，海军基地在海边。</t>
  </si>
  <si>
    <t>nausea</t>
  </si>
  <si>
    <t>naus</t>
  </si>
  <si>
    <t>naus (船，naut的变体) + -ea (名词后缀) -&gt; 船上的不适感 -&gt; 晕船/恶心</t>
  </si>
  <si>
    <t>恶心，晕船</t>
  </si>
  <si>
    <t>/ˈnɔːziə/</t>
  </si>
  <si>
    <t>The smell of food caused her nausea.</t>
  </si>
  <si>
    <t>食物的味道让她感到恶心。</t>
  </si>
  <si>
    <t>坐船太久产生 nausea 感觉，想吐。</t>
  </si>
  <si>
    <t>naus 变体也是船，nausea 晕船真难受。</t>
  </si>
  <si>
    <t>cosmonaut</t>
  </si>
  <si>
    <t>cosmo-</t>
  </si>
  <si>
    <t>cosmo- (宇宙) + naut (船员) -&gt; 宇宙航行员 -&gt; 宇航员</t>
  </si>
  <si>
    <t>/ˈkɒzmənɔːt/</t>
  </si>
  <si>
    <t>Yuri Gagarin was the first cosmonaut in space.</t>
  </si>
  <si>
    <t>尤里·加加林是第一个进入太空的宇航员。</t>
  </si>
  <si>
    <t>苏联时期，人们称呼宇航员为 cosmonaut。</t>
  </si>
  <si>
    <t>cosmo 宇宙 naut 员，宇宙英雄美名传。</t>
  </si>
  <si>
    <t>circumnavigate</t>
  </si>
  <si>
    <t>circum-</t>
  </si>
  <si>
    <t>circum- (环绕) + nav (船) + -ig (引导) + -ate (动词后缀) -&gt; 驾船绕圈 -&gt; 环航</t>
  </si>
  <si>
    <t>环航</t>
  </si>
  <si>
    <t>/ˌsɜːrkəmˈnævɪɡeɪt/</t>
  </si>
  <si>
    <t>Magellan was the first to circumnavigate the globe.</t>
  </si>
  <si>
    <t>麦哲伦是第一个环球航行的人。</t>
  </si>
  <si>
    <t>麦哲伦船队成功地 circumnavigate 了地球。</t>
  </si>
  <si>
    <t>circum 环绕 nav 船，环球航行不简单。</t>
  </si>
  <si>
    <t>never</t>
  </si>
  <si>
    <t>adv.</t>
  </si>
  <si>
    <t>ne-</t>
  </si>
  <si>
    <t>ever</t>
  </si>
  <si>
    <t>ne- (不) + ever (曾经) -&gt; 无论何时都不曾 -&gt; 从未</t>
  </si>
  <si>
    <t>从未，绝不</t>
  </si>
  <si>
    <t>/ˈnevə(r)/</t>
  </si>
  <si>
    <t>I have never been to Paris.</t>
  </si>
  <si>
    <t>我从未去过巴黎。</t>
  </si>
  <si>
    <t>这是一个 never 结束的故事，因为 ne- 代表不，你永远不要停下来。</t>
  </si>
  <si>
    <t>ne是不，ever曾，从未就是never。</t>
  </si>
  <si>
    <t>neither</t>
  </si>
  <si>
    <t>conj./adj.</t>
  </si>
  <si>
    <t>either</t>
  </si>
  <si>
    <t>ne- (不) + either (二者之一) -&gt; 二者中任何一个都不是 -&gt; 既不...也不...</t>
  </si>
  <si>
    <t>两者都不</t>
  </si>
  <si>
    <t>/ˈnaɪðə(r)/</t>
  </si>
  <si>
    <t>Neither answer is correct.</t>
  </si>
  <si>
    <t>两个答案都不正确。</t>
  </si>
  <si>
    <t>在 neither 选择中，ne- 否定了两者，一个也不选。</t>
  </si>
  <si>
    <t>either选一个，ne加在前来否定。</t>
  </si>
  <si>
    <t>neg-</t>
  </si>
  <si>
    <t>at</t>
  </si>
  <si>
    <t>neg- (不) + at (做) + -ive (形容词后缀) -&gt; 表现出不的态度的 -&gt; 否定的；消极的</t>
  </si>
  <si>
    <t>Don't be so negative about everything.</t>
  </si>
  <si>
    <t>不要对所有事情都这么消极。</t>
  </si>
  <si>
    <t>总是说 ne-（不）的人很 negative，充满了负能量。</t>
  </si>
  <si>
    <t>negative是消极，ne否定不积极。</t>
  </si>
  <si>
    <t>malfunction</t>
  </si>
  <si>
    <t>funct</t>
  </si>
  <si>
    <t>mal- (坏/错误) + funct (作用/功能) + -ion (名词后缀) -&gt; 功能出坏了 -&gt; 故障；功能障碍</t>
  </si>
  <si>
    <t>故障，失灵</t>
  </si>
  <si>
    <t>/ˌmælˈfʌŋkʃn/</t>
  </si>
  <si>
    <t>The equipment malfunction caused the delay.</t>
  </si>
  <si>
    <t>设备故障导致了延误。</t>
  </si>
  <si>
    <t>当机器遇到 mal- 的情况，function 就会停止，这就是 malfunction。</t>
  </si>
  <si>
    <t>mal是坏，function功能，故障就是功能坏。</t>
  </si>
  <si>
    <t>mal- (坏/不足) + nutri (营养) + -tion (名词后缀) -&gt; 坏的营养状态 -&gt; 营养不良</t>
  </si>
  <si>
    <t>Many children suffer from malnutrition in poor areas.</t>
  </si>
  <si>
    <t>贫困地区的许多儿童深受营养不良之苦。</t>
  </si>
  <si>
    <t>吃了 mal- 的食物，nutrition 无法吸收，导致 malnutrition。</t>
  </si>
  <si>
    <t>mal是坏，营养是nutrition，营养不良真可怜。</t>
  </si>
  <si>
    <t>malice</t>
  </si>
  <si>
    <t>ice</t>
  </si>
  <si>
    <t>mal- (坏/恶) + -ice (名词后缀) -&gt; 坏的心思 -&gt; 恶意；怨恨</t>
  </si>
  <si>
    <t>恶意</t>
  </si>
  <si>
    <t>/ˈmælɪs/</t>
  </si>
  <si>
    <t>There was no malice in her words.</t>
  </si>
  <si>
    <t>她的话里没有恶意。</t>
  </si>
  <si>
    <t>他带着 mal- 的心，冰冷得像 ice，这就是 malice。</t>
  </si>
  <si>
    <t>mal是坏，ice是冰，恶意就像冰一样冷。</t>
  </si>
  <si>
    <t>maltreat</t>
  </si>
  <si>
    <t>treat</t>
  </si>
  <si>
    <t>mal- (坏/错误) + treat (对待) -&gt; 坏地对待 -&gt; 虐待；粗暴对待</t>
  </si>
  <si>
    <t>虐待</t>
  </si>
  <si>
    <t>/ˌmælˈtriːt/</t>
  </si>
  <si>
    <t>It is illegal to maltreat animals.</t>
  </si>
  <si>
    <t>虐待动物是违法的。</t>
  </si>
  <si>
    <t>如果你 mal- 地 treat 别人，就是在 maltreat 你的良心。</t>
  </si>
  <si>
    <t>mal是坏，treat对待，虐待别人心太坏。</t>
  </si>
  <si>
    <t>malignant</t>
  </si>
  <si>
    <t>gn</t>
  </si>
  <si>
    <t>mal- (坏/恶) + gn (产生/生长) + -ant (形容词后缀) -&gt; 产生出坏的东西的 -&gt; 恶性的；有害的</t>
  </si>
  <si>
    <t>恶性的，致命的</t>
  </si>
  <si>
    <t>/məˈlɪɡnənt/</t>
  </si>
  <si>
    <t>The tumor was found to be malignant.</t>
  </si>
  <si>
    <t>那个肿瘤被发现是恶性的。</t>
  </si>
  <si>
    <t>医生说这个肿块是 mal- 的，生长的方向不对，它是 malignant。</t>
  </si>
  <si>
    <t>mal是坏，gn生长，恶性生长身体伤。</t>
  </si>
  <si>
    <t>malformed</t>
  </si>
  <si>
    <t>form</t>
  </si>
  <si>
    <t>mal- (坏/错误) + form (形状/形成) + -ed (形容词后缀) -&gt; 形成得不好的 -&gt; 畸形的</t>
  </si>
  <si>
    <t>畸形的</t>
  </si>
  <si>
    <t>/ˌmælˈfɔːmd/</t>
  </si>
  <si>
    <t>The tree had malformed branches.</t>
  </si>
  <si>
    <t>那棵树的树枝长得畸形。</t>
  </si>
  <si>
    <t>由于 mal- 的原因，它的 form 看起来很奇怪，是个 malformed 苹果。</t>
  </si>
  <si>
    <t>mal是坏，form形状，形状长坏叫畸形。</t>
  </si>
  <si>
    <t>none</t>
  </si>
  <si>
    <t>pron.</t>
  </si>
  <si>
    <t>one</t>
  </si>
  <si>
    <t>ne- (不) + one (一个) -&gt; 一个都没有 -&gt; 没有人；没有任何东西</t>
  </si>
  <si>
    <t>没有人，没有一个</t>
  </si>
  <si>
    <t>/nʌn/</t>
  </si>
  <si>
    <t>None of the students failed the test.</t>
  </si>
  <si>
    <t>没有一个学生考试不及格。</t>
  </si>
  <si>
    <t>ne- 加上 one，一个都不留，全都是 none。</t>
  </si>
  <si>
    <t>ne是不，one是一个，没有一个就是none。</t>
  </si>
  <si>
    <t>mortal</t>
  </si>
  <si>
    <t>mort</t>
  </si>
  <si>
    <t>mort (死) + -al (形容词后缀) -&gt; 会死掉的 -&gt; 凡人的</t>
  </si>
  <si>
    <t>凡人的，终有一死的</t>
  </si>
  <si>
    <t>/ˈmɔːrtl/</t>
  </si>
  <si>
    <t>Every man is mortal.</t>
  </si>
  <si>
    <t>每个人都是凡人（终有一死）。</t>
  </si>
  <si>
    <t>身为 mortal，我们无法逃脱时间的流逝。</t>
  </si>
  <si>
    <t>mort死加al，凡人终会老。</t>
  </si>
  <si>
    <t>immortal</t>
  </si>
  <si>
    <t>im-</t>
  </si>
  <si>
    <t>im- (不) + mort (死) + -al (形容词后缀) -&gt; 不会死掉的 -&gt; 永生的</t>
  </si>
  <si>
    <t>不朽的，长生的</t>
  </si>
  <si>
    <t>/ɪˈmɔːrtl/</t>
  </si>
  <si>
    <t>The soul is immortal.</t>
  </si>
  <si>
    <t>灵魂是不朽的。</t>
  </si>
  <si>
    <t>希腊神话中的众神是 immortal 的。</t>
  </si>
  <si>
    <t>im不加mortal，不朽万万年。</t>
  </si>
  <si>
    <t>mortality</t>
  </si>
  <si>
    <t>mort (死) + -al (形容词后缀) + -ity (名词后缀) -&gt; 死亡的状态或性质 -&gt; 死亡率</t>
  </si>
  <si>
    <t>死亡率，必死性</t>
  </si>
  <si>
    <t>/mɔːrˈtæləti/</t>
  </si>
  <si>
    <t>Infant mortality has decreased significantly.</t>
  </si>
  <si>
    <t>婴儿死亡率已显著下降。</t>
  </si>
  <si>
    <t>医学的进步降低了人类的 mortality。</t>
  </si>
  <si>
    <t>mortality死亡率，数据要仔细。</t>
  </si>
  <si>
    <t>mortgage</t>
  </si>
  <si>
    <t>gage</t>
  </si>
  <si>
    <t>mort (死) + gage (质押) -&gt; 死担保（直到还清或无法还清时终止） -&gt; 抵押贷款</t>
  </si>
  <si>
    <t>抵押贷款</t>
  </si>
  <si>
    <t>/ˈmɔːrɡɪdʒ/</t>
  </si>
  <si>
    <t>They took out a 30-year mortgage to buy the house.</t>
  </si>
  <si>
    <t>他们为了买房办了30年的抵押贷款。</t>
  </si>
  <si>
    <t>每个月都要还 mortgage，感觉亚历山大。</t>
  </si>
  <si>
    <t>mort死gage押，房贷身上压。</t>
  </si>
  <si>
    <t>mortify</t>
  </si>
  <si>
    <t>mort (死) + -ify (使...) -&gt; 使面子死掉 -&gt; 使感羞辱</t>
  </si>
  <si>
    <t>使尴尬，使羞辱</t>
  </si>
  <si>
    <t>/ˈmɔːrtɪfaɪ/</t>
  </si>
  <si>
    <t>I was mortified by my own mistake.</t>
  </si>
  <si>
    <t>我为自己的错误感到极其羞愧。</t>
  </si>
  <si>
    <t>在公众场合摔倒真让人 mortify。</t>
  </si>
  <si>
    <t>mort加ify，尴尬想钻地。</t>
  </si>
  <si>
    <t>mortuary</t>
  </si>
  <si>
    <t>mort (死) + -uary (场所) -&gt; 存放死者的地方 -&gt; 太平间</t>
  </si>
  <si>
    <t>太平间，殡仪馆</t>
  </si>
  <si>
    <t>/ˈmɔːrtʃueri/</t>
  </si>
  <si>
    <t>The body was taken to the mortuary.</t>
  </si>
  <si>
    <t>尸体被送往了太平间。</t>
  </si>
  <si>
    <t>在 mortuary 工作的氛围总是很严肃。</t>
  </si>
  <si>
    <t>mort加uary，太平间里凉。</t>
  </si>
  <si>
    <t>immortalize</t>
  </si>
  <si>
    <t>im- (不) + mort (死) + -al (形容词后缀) + -ize (动词后缀) -&gt; 使之不会死掉 -&gt; 使不朽</t>
  </si>
  <si>
    <t>使不朽，使永恒</t>
  </si>
  <si>
    <t>/ɪˈmɔːrtəlaɪz/</t>
  </si>
  <si>
    <t>The poet was immortalized by his famous works.</t>
  </si>
  <si>
    <t>这位诗人因其名著而名垂千古。</t>
  </si>
  <si>
    <t>伟大的艺术可以 immortalize 一个人的灵魂。</t>
  </si>
  <si>
    <t>im不mort死ize，名声传万代。</t>
  </si>
  <si>
    <t>postmortem</t>
  </si>
  <si>
    <t>post-</t>
  </si>
  <si>
    <t>post- (后) + mort (死) + -em (连接成分) -&gt; 死后进行的 -&gt; 验尸</t>
  </si>
  <si>
    <t>死后的，验尸</t>
  </si>
  <si>
    <t>/ˌpoʊstˈmɔːrtəm/</t>
  </si>
  <si>
    <t>A postmortem examination revealed the cause of death.</t>
  </si>
  <si>
    <t>尸体解剖揭示了死因。</t>
  </si>
  <si>
    <t>警察正在等待 postmortem 的报告结果。</t>
  </si>
  <si>
    <t>post后mort死，验尸查仔细。</t>
  </si>
  <si>
    <t>amortize</t>
  </si>
  <si>
    <t>a- (去) + mort (死) + -ize (动词后缀) -&gt; 使债务逐渐死去 -&gt; 分期偿还</t>
  </si>
  <si>
    <t>分期偿还，摊销</t>
  </si>
  <si>
    <t>/ˈæmərtaɪz/</t>
  </si>
  <si>
    <t>The company decided to amortize the debt over ten years.</t>
  </si>
  <si>
    <t>公司决定在十年内分期偿还债务。</t>
  </si>
  <si>
    <t>通过 amortize 方式，贷款压力会减轻。</t>
  </si>
  <si>
    <t>a去mort死ize，分期还款易。</t>
  </si>
  <si>
    <t>mortician</t>
  </si>
  <si>
    <t>mort (死) + -ician (专业人员) -&gt; 处理死者的人 -&gt; 殡仪业者</t>
  </si>
  <si>
    <t>殡仪业者，入殓师</t>
  </si>
  <si>
    <t>/mɔːrˈtɪʃn/</t>
  </si>
  <si>
    <t>The mortician prepared the body for the funeral.</t>
  </si>
  <si>
    <t>入殓师为葬礼准备好了遗体。</t>
  </si>
  <si>
    <t>这位 mortician 让逝者走得很体面。</t>
  </si>
  <si>
    <t>mort死ician人，送别最后程。</t>
  </si>
  <si>
    <t>multiply</t>
  </si>
  <si>
    <t>multi-</t>
  </si>
  <si>
    <t>ply</t>
  </si>
  <si>
    <t>multi- (多) + ply (折叠/层) -&gt; 产生出许多层 -&gt; 乘，使倍增</t>
  </si>
  <si>
    <t>乘，增加</t>
  </si>
  <si>
    <t>/ˈmʌltɪplaɪ/</t>
  </si>
  <si>
    <t>Rabbits multiply very quickly.</t>
  </si>
  <si>
    <t>兔子繁殖得非常快。</t>
  </si>
  <si>
    <t>当数量 multiply 时，感觉像是在折叠 layers。</t>
  </si>
  <si>
    <t>multi是多ply叠，倍数增加不用谢。</t>
  </si>
  <si>
    <t>multiple</t>
  </si>
  <si>
    <t>ple</t>
  </si>
  <si>
    <t>multi- (多) + ple (折叠/满) -&gt; 包含多个部分的 -&gt; 多样的，倍数的</t>
  </si>
  <si>
    <t>多样的，倍数的</t>
  </si>
  <si>
    <t>/ˈmʌltɪpl/</t>
  </si>
  <si>
    <t>He suffered multiple injuries in the accident.</t>
  </si>
  <si>
    <t>他在事故中多处受伤。</t>
  </si>
  <si>
    <t>这个 multiple 任务包含了好几个 folds。</t>
  </si>
  <si>
    <t>multiple是多样的，各种折叠都在这。</t>
  </si>
  <si>
    <t>multimedia</t>
  </si>
  <si>
    <t>medi</t>
  </si>
  <si>
    <t>multi- (多) + medi (中间/媒介) + -a (复数后缀) -&gt; 多种传播媒介的集合 -&gt; 多媒体</t>
  </si>
  <si>
    <t>多媒体</t>
  </si>
  <si>
    <t>/ˌmʌltiˈmiːdiə/</t>
  </si>
  <si>
    <t>The presentation uses multimedia technology.</t>
  </si>
  <si>
    <t>演示使用了多媒体技术。</t>
  </si>
  <si>
    <t>现在的 multimedia 教室里，media 形式真多。</t>
  </si>
  <si>
    <t>multi多，media媒，多媒体里看个够。</t>
  </si>
  <si>
    <t>multicultural</t>
  </si>
  <si>
    <t>cultur</t>
  </si>
  <si>
    <t>multi- (多) + cultur (文化) + -al (的) -&gt; 包含多种文化的 -&gt; 多元文化的</t>
  </si>
  <si>
    <t>多元文化的</t>
  </si>
  <si>
    <t>/ˌmʌltiˈkʌltʃərəl/</t>
  </si>
  <si>
    <t>Canada is a multicultural society.</t>
  </si>
  <si>
    <t>加拿大是一个多元文化社会。</t>
  </si>
  <si>
    <t>在 multicultural 的环境里，我们接触到不同的 culture。</t>
  </si>
  <si>
    <t>multi文化加上al，多元文化不一般。</t>
  </si>
  <si>
    <t>multipurpose</t>
  </si>
  <si>
    <t>purpose</t>
  </si>
  <si>
    <t>multi- (多) + purpose (目的) -&gt; 有很多种用途或目的的 -&gt; 多功能的</t>
  </si>
  <si>
    <t>多用途的</t>
  </si>
  <si>
    <t>/ˌmʌltiˈpɜːpəs/</t>
  </si>
  <si>
    <t>This is a multipurpose tool for camping.</t>
  </si>
  <si>
    <t>这是一款露营用的多功能工具。</t>
  </si>
  <si>
    <t>这把 multipurpose 小刀，能满足我的各种 purpose。</t>
  </si>
  <si>
    <t>目的purpose加multi，多功多能没脾气。</t>
  </si>
  <si>
    <t>multitude</t>
  </si>
  <si>
    <t>tude</t>
  </si>
  <si>
    <t>multi- (多) + -tude (名词后缀，表状态) -&gt; 数量多的状态 -&gt; 多数，群众</t>
  </si>
  <si>
    <t>许多，大众</t>
  </si>
  <si>
    <t>/ˈmʌltɪtjuːd/</t>
  </si>
  <si>
    <t>A multitude of people gathered in the square.</t>
  </si>
  <si>
    <t>广场上聚集了成群结队的人。</t>
  </si>
  <si>
    <t>这里的 multitude 人群，简直多得无法计算。</t>
  </si>
  <si>
    <t>multi加个tude，群众多数好气度。</t>
  </si>
  <si>
    <t>multilingual</t>
  </si>
  <si>
    <t>lingu</t>
  </si>
  <si>
    <t>multi- (多) + lingu (语言/舌头) + -al (的) -&gt; 能够使用多种语言的 -&gt; 多语种的</t>
  </si>
  <si>
    <t>多语言的</t>
  </si>
  <si>
    <t>/ˌmʌltiˈlɪŋɡwəl/</t>
  </si>
  <si>
    <t>She is multilingual and speaks four languages.</t>
  </si>
  <si>
    <t>她精通多种语言，会说四种语言。</t>
  </si>
  <si>
    <t>一个 multilingual 的人，舌头 lingu 肯定很灵活。</t>
  </si>
  <si>
    <t>lingu语言multi多，多语高手就是我。</t>
  </si>
  <si>
    <t>multimillionaire</t>
  </si>
  <si>
    <t>million</t>
  </si>
  <si>
    <t>multi- (多) + million (百万) + -aire (表示人的后缀) -&gt; 拥有很多个百万财富的人 -&gt; 千万富翁</t>
  </si>
  <si>
    <t>千万富翁</t>
  </si>
  <si>
    <t>/ˌmʌltiˌmɪljəˈneə(r)/</t>
  </si>
  <si>
    <t>He became a multimillionaire at the age of 30.</t>
  </si>
  <si>
    <t>他在30岁时成了千万富翁。</t>
  </si>
  <si>
    <t>当 millionaire 有了 multi 个 million，就成了千万富翁。</t>
  </si>
  <si>
    <t>millionaire前加multi，超级富翁数第一。</t>
  </si>
  <si>
    <t>multilateral</t>
  </si>
  <si>
    <t>later</t>
  </si>
  <si>
    <t>multi- (多) + later (侧面/边) + -al (的) -&gt; 有很多个侧面的 -&gt; 多边的，多国参加的</t>
  </si>
  <si>
    <t>多边的</t>
  </si>
  <si>
    <t>/ˌmʌltiˈlætərəl/</t>
  </si>
  <si>
    <t>The countries signed a multilateral trade agreement.</t>
  </si>
  <si>
    <t>这些国家签署了一项多边贸易协定。</t>
  </si>
  <si>
    <t>这个 multilateral 协议，考虑到了每一个 side。</t>
  </si>
  <si>
    <t>later是边multi多，多边协议在运作。</t>
  </si>
  <si>
    <t>multitask</t>
  </si>
  <si>
    <t>task</t>
  </si>
  <si>
    <t>multi- (多) + task (任务) -&gt; 同时处理多项任务 -&gt; 同时做多项任务</t>
  </si>
  <si>
    <t>同时处理多项任务</t>
  </si>
  <si>
    <t>/ˌmʌltiˈtɑːsk/</t>
  </si>
  <si>
    <t>Modern computers are designed to multitask.</t>
  </si>
  <si>
    <t>现代计算机设计成能同时处理多项任务。</t>
  </si>
  <si>
    <t>我正在 multitask，因为手头有好几个 task。</t>
  </si>
  <si>
    <t>multi多来task务，同时处理不延误。</t>
  </si>
  <si>
    <t>mutate</t>
  </si>
  <si>
    <t>mut</t>
  </si>
  <si>
    <t>mut (改变) + -ate (动词后缀) -&gt; 使其发生改变 -&gt; 变异</t>
  </si>
  <si>
    <t>改变</t>
  </si>
  <si>
    <t>/mjuːˈteɪt/</t>
  </si>
  <si>
    <t>The virus can mutate into a more dangerous strain.</t>
  </si>
  <si>
    <t>这种病毒可能会变异成更危险的株系。</t>
  </si>
  <si>
    <t>基因 mutate 后，外貌发生了 change。</t>
  </si>
  <si>
    <t>mut 是改变，-ate 动词变，基因变异 mutate 见。</t>
  </si>
  <si>
    <t>mutation</t>
  </si>
  <si>
    <t>mut (改变) + -ation (名词后缀) -&gt; 改变的行为或结果 -&gt; 突变</t>
  </si>
  <si>
    <t>转变</t>
  </si>
  <si>
    <t>/mjuːˈteɪʃn/</t>
  </si>
  <si>
    <t>The disease is caused by a genetic mutation.</t>
  </si>
  <si>
    <t>这种疾病是由基因突变引起的。</t>
  </si>
  <si>
    <t>这是一场 genetic mutation，是一次突发的 change。</t>
  </si>
  <si>
    <t>mut 是改变，-ation 词性转，生物突变 mutation。</t>
  </si>
  <si>
    <t>mutual</t>
  </si>
  <si>
    <t>-u-</t>
  </si>
  <si>
    <t>mut (交换) + -u- (中缀) + -al (形容词后缀) -&gt; 产生交换关系的 -&gt; 相互的</t>
  </si>
  <si>
    <t>共同的</t>
  </si>
  <si>
    <t>/ˈmjuːtʃuəl/</t>
  </si>
  <si>
    <t>Mutual respect is necessary for any partnership.</t>
  </si>
  <si>
    <t>相互尊重对于任何伙伴关系都是必要的。</t>
  </si>
  <si>
    <t>我们有 mutual 的兴趣，这种 exchange 让我们更亲近。</t>
  </si>
  <si>
    <t>mut 换一换，-ual 形容词，相互理解 mutual。</t>
  </si>
  <si>
    <t>commute</t>
  </si>
  <si>
    <t>com-</t>
  </si>
  <si>
    <t>com- (加强/共同) + mut (交换) + -e (动词后缀) -&gt; 交换位置或交换刑罚 -&gt; 通勤/减刑</t>
  </si>
  <si>
    <t>上下班往返</t>
  </si>
  <si>
    <t>/kəˈmjuːt/</t>
  </si>
  <si>
    <t>She has a long commute to work every day.</t>
  </si>
  <si>
    <t>她每天上班的路程很长。</t>
  </si>
  <si>
    <t>为了工作，他每天 commute 在两地进行 exchange。</t>
  </si>
  <si>
    <t>com 加强，mut 换，每天通勤 commute 忙。</t>
  </si>
  <si>
    <t>commuter</t>
  </si>
  <si>
    <t>com- (加强) + mut (交换) + -er (人) -&gt; 频繁交换位置的人 -&gt; 通勤者</t>
  </si>
  <si>
    <t>通勤者</t>
  </si>
  <si>
    <t>/kəˈmjuːtər/</t>
  </si>
  <si>
    <t>The train was packed with commuters.</t>
  </si>
  <si>
    <t>火车上挤满了通勤者。</t>
  </si>
  <si>
    <t>这位 commuter 每天都在路上 change 位置。</t>
  </si>
  <si>
    <t>commute 加上 -er，每天奔波通勤者。</t>
  </si>
  <si>
    <t>immutable</t>
  </si>
  <si>
    <t>im- (不) + mut (改变) + -able (可...的) -&gt; 不可以被改变的 -&gt; 不可改变的</t>
  </si>
  <si>
    <t>永恒的</t>
  </si>
  <si>
    <t>/ɪˈmjuːtəbl/</t>
  </si>
  <si>
    <t>The laws of physics are immutable.</t>
  </si>
  <si>
    <t>物理定律是不可改变的。</t>
  </si>
  <si>
    <t>真理是 immutable 的，它永远不会 change。</t>
  </si>
  <si>
    <t>im 是否定，mut 是改变，不可改变 immutable。</t>
  </si>
  <si>
    <t>mutant</t>
  </si>
  <si>
    <t>n./adj.</t>
  </si>
  <si>
    <t>mut (改变) + -ant (名词/形容词后缀) -&gt; 发生了改变的个体 -&gt; 变异体</t>
  </si>
  <si>
    <t>变种</t>
  </si>
  <si>
    <t>/ˈmjuːtənt/</t>
  </si>
  <si>
    <t>The X-Men are powerful mutants.</t>
  </si>
  <si>
    <t>X战警是强大的变异人。</t>
  </si>
  <si>
    <t>这个 mutant 的 DNA 发生了 change。</t>
  </si>
  <si>
    <t>mut 是变，-ant 是人，电影变种 mutant 现。</t>
  </si>
  <si>
    <t>permutation</t>
  </si>
  <si>
    <t>per-</t>
  </si>
  <si>
    <t>per- (彻底) + mut (改变) + -ation (名词后缀) -&gt; 彻底改变排列顺序 -&gt; 排列/置换</t>
  </si>
  <si>
    <t>排列</t>
  </si>
  <si>
    <t>/ˌpɜːmjuˈteɪʃn/</t>
  </si>
  <si>
    <t>There are many permutations of these numbers.</t>
  </si>
  <si>
    <t>这些数字有很多种排列方式。</t>
  </si>
  <si>
    <t>数学里的 permutation 就是不断 change 顺序。</t>
  </si>
  <si>
    <t>per 彻底，mut 变，排列组合 permutation。</t>
  </si>
  <si>
    <t>mutability</t>
  </si>
  <si>
    <t>mut (改变) + -ability (能力/性质) -&gt; 容易改变的性质 -&gt; 易变性</t>
  </si>
  <si>
    <t>易变性</t>
  </si>
  <si>
    <t>/ˌmjuːtəˈbɪləti/</t>
  </si>
  <si>
    <t>We must accept the mutability of life.</t>
  </si>
  <si>
    <t>我们必须接受生命的易变性。</t>
  </si>
  <si>
    <t>这个物体的 mutability 说明它很容易 change。</t>
  </si>
  <si>
    <t>mut 是变，-ability 词性，易变性质 mutability。</t>
  </si>
  <si>
    <t>transmute</t>
  </si>
  <si>
    <t>trans-</t>
  </si>
  <si>
    <t>trans- (转移/转换) + mut (改变) + -e (动词后缀) -&gt; 从一种状态转变成另一种状态 -&gt; 使变形/使变质</t>
  </si>
  <si>
    <t>转化</t>
  </si>
  <si>
    <t>/trænzˈmjuːt/</t>
  </si>
  <si>
    <t>Alchemists tried to transmute base metals into gold.</t>
  </si>
  <si>
    <t>炼金术士试图将贱金属转化为黄金。</t>
  </si>
  <si>
    <t>炼金术就是将铅 transmute，使其 change 成黄金。</t>
  </si>
  <si>
    <t>trans 转换，mut 改变，点石成金 transmute。</t>
  </si>
  <si>
    <t>monarch</t>
  </si>
  <si>
    <t>mon-</t>
  </si>
  <si>
    <t>arch</t>
  </si>
  <si>
    <t>mon- (单一) + arch (统治者) -&gt; 只有一个人统治的人 -&gt; 君主</t>
  </si>
  <si>
    <t>君主，最高统治者</t>
  </si>
  <si>
    <t>/ˈmɒnək/</t>
  </si>
  <si>
    <t>The monarch has reigned for sixty years.</t>
  </si>
  <si>
    <t>这位君主已经统治了六十年。</t>
  </si>
  <si>
    <t>这位 monarch（君主）拥有至高无上的权力。</t>
  </si>
  <si>
    <t>mon是一个，arch统治者，合起是君主。</t>
  </si>
  <si>
    <t>monologue</t>
  </si>
  <si>
    <t>mono-</t>
  </si>
  <si>
    <t>logue</t>
  </si>
  <si>
    <t>mono- (单一) + logue (说话) -&gt; 一个人在说话 -&gt; 独白</t>
  </si>
  <si>
    <t>独白，长篇大论</t>
  </si>
  <si>
    <t>/ˈmɒnəlɒɡ/</t>
  </si>
  <si>
    <t>The actor delivered a long monologue on stage.</t>
  </si>
  <si>
    <t>演员在舞台上表演了一段长长的独白。</t>
  </si>
  <si>
    <t>在电影结尾，主角总是有一段感人的 monologue（独白）。</t>
  </si>
  <si>
    <t>mono是一个，logue说话声，独白自己听。</t>
  </si>
  <si>
    <t>monopoly</t>
  </si>
  <si>
    <t>poly</t>
  </si>
  <si>
    <t>mono- (单一) + poly (卖/销售) -&gt; 只有一家在销售 -&gt; 垄断</t>
  </si>
  <si>
    <t>垄断，独占</t>
  </si>
  <si>
    <t>/məˈnɒpəli/</t>
  </si>
  <si>
    <t>The company has a monopoly on the oil market.</t>
  </si>
  <si>
    <t>这家公司垄断了石油市场。</t>
  </si>
  <si>
    <t>反对 monopoly（垄断）是为了保护公平竞争。</t>
  </si>
  <si>
    <t>mono是一个，poly卖东西，垄断没商量。</t>
  </si>
  <si>
    <t>monotonous</t>
  </si>
  <si>
    <t>ton</t>
  </si>
  <si>
    <t>mono- (单一) + ton (声音/音调) + -ous (形容词后缀) -&gt; 只有一个音调的 -&gt; 单调乏味的</t>
  </si>
  <si>
    <t>单调的，无聊的</t>
  </si>
  <si>
    <t>/məˈnɒtənəs/</t>
  </si>
  <si>
    <t>His voice was thin and monotonous.</t>
  </si>
  <si>
    <t>他的声音尖细而单调。</t>
  </si>
  <si>
    <t>重复的工作总是让人觉得很 monotonous（单调的）。</t>
  </si>
  <si>
    <t>mono是一个，ton是音调，单调很枯燥。</t>
  </si>
  <si>
    <t>monarchy</t>
  </si>
  <si>
    <t>archy</t>
  </si>
  <si>
    <t>mon- (单一) + archy (统治/体制) -&gt; 一个人的统治体制 -&gt; 君主政体</t>
  </si>
  <si>
    <t>君主制，君主国</t>
  </si>
  <si>
    <t>/ˈmɒnəki/</t>
  </si>
  <si>
    <t>Britain is a constitutional monarchy.</t>
  </si>
  <si>
    <t>英国是一个君主立宪制国家。</t>
  </si>
  <si>
    <t>很多欧洲国家仍然保留着 monarchy（君主制）。</t>
  </si>
  <si>
    <t>mon是一个，archy是统治，合称君主制。</t>
  </si>
  <si>
    <t>monochrome</t>
  </si>
  <si>
    <t>chrome</t>
  </si>
  <si>
    <t>mono- (单一) + chrome (颜色) -&gt; 只有一种颜色的 -&gt; 单色的</t>
  </si>
  <si>
    <t>单色的，黑白的</t>
  </si>
  <si>
    <t>/ˈmɒnəkrəʊm/</t>
  </si>
  <si>
    <t>The old photograph was in monochrome.</t>
  </si>
  <si>
    <t>那张旧照片是黑白的。</t>
  </si>
  <si>
    <t>这位艺术家喜欢创作 monochrome（单色的）画作。</t>
  </si>
  <si>
    <t>mono是一个，chrome是色彩，单色显格调。</t>
  </si>
  <si>
    <t>monocle</t>
  </si>
  <si>
    <t>ocle</t>
  </si>
  <si>
    <t>mon- (单一) + ocle (眼睛) -&gt; 给一只眼睛戴的镜片 -&gt; 单片眼镜</t>
  </si>
  <si>
    <t>单片眼镜</t>
  </si>
  <si>
    <t>/ˈmɒnəkl/</t>
  </si>
  <si>
    <t>The gentleman adjusted his monocle.</t>
  </si>
  <si>
    <t>那位绅士调整了他的单片眼镜。</t>
  </si>
  <si>
    <t>那个戴着 monocle（单片眼镜）的人看起来像个伯爵。</t>
  </si>
  <si>
    <t>mon是一个，ocle眼睛看，单片眼镜怪。</t>
  </si>
  <si>
    <t>monorail</t>
  </si>
  <si>
    <t>rail</t>
  </si>
  <si>
    <t>mono- (单一) + rail (轨道) -&gt; 只有一条轨道的交通工具 -&gt; 单轨铁路</t>
  </si>
  <si>
    <t>单轨铁路</t>
  </si>
  <si>
    <t>/ˈmɒnəreɪl/</t>
  </si>
  <si>
    <t>The city built a monorail to ease traffic.</t>
  </si>
  <si>
    <t>城市修建了单轨铁路以缓解交通。</t>
  </si>
  <si>
    <t>乘坐 monorail（单轨列车）可以俯瞰城市美景。</t>
  </si>
  <si>
    <t>mono是一个，rail轨道走，单轨跑得快。</t>
  </si>
  <si>
    <t>monolingual</t>
  </si>
  <si>
    <t>mono- (单一) + lingu (语言) + -al (形容词后缀) -&gt; 只使用一种语言的 -&gt; 单语的</t>
  </si>
  <si>
    <t>仅用一种语言的</t>
  </si>
  <si>
    <t>/ˌmɒnəˈlɪŋɡwəl/</t>
  </si>
  <si>
    <t>Many English people are monolingual.</t>
  </si>
  <si>
    <t>许多英国人只懂一种语言。</t>
  </si>
  <si>
    <t>在这个全球化时代，monolingual（单语的）人可能会有局限。</t>
  </si>
  <si>
    <t>mono是一个，lingu是语言，单语太孤单。</t>
  </si>
  <si>
    <t>monastery</t>
  </si>
  <si>
    <t>aster</t>
  </si>
  <si>
    <t>mon- (单一) + aster (地方/居住) + -y (名词后缀) -&gt; 僧侣独自居住的地方 -&gt; 修道院</t>
  </si>
  <si>
    <t>修道院，寺院</t>
  </si>
  <si>
    <t>/ˈmɒnəstri/</t>
  </si>
  <si>
    <t>He spent three years in a monastery.</t>
  </si>
  <si>
    <t>他在一家修道院里住了三年。</t>
  </si>
  <si>
    <t>山上的 monastery（修道院）非常宁静。</t>
  </si>
  <si>
    <t>mon是一个，aster住地处，僧侣修道院。</t>
  </si>
  <si>
    <t>monitor</t>
  </si>
  <si>
    <t>monit</t>
  </si>
  <si>
    <t>monit (提醒) + -or (者/物) -&gt; 负责提醒或监视的人或物 -&gt; 班长/显示器/监控</t>
  </si>
  <si>
    <t>班长，监视器</t>
  </si>
  <si>
    <t>/ˈmɒnɪtə(r)/</t>
  </si>
  <si>
    <t>The doctor will monitor your blood pressure closely.</t>
  </si>
  <si>
    <t>医生会密切监测你的血压。</t>
  </si>
  <si>
    <t>这位 monitor (班长) 正盯着 monitor (显示器) 观察教室情况。</t>
  </si>
  <si>
    <t>monit 提醒 or 人，监控班长记心神。</t>
  </si>
  <si>
    <t>monument</t>
  </si>
  <si>
    <t>monu</t>
  </si>
  <si>
    <t>monu (提醒) + -ment (名词后缀/物) -&gt; 用来提醒后人记住历史的建筑 -&gt; 纪念碑</t>
  </si>
  <si>
    <t>纪念碑，历史遗迹</t>
  </si>
  <si>
    <t>/ˈmɒnjumənt/</t>
  </si>
  <si>
    <t>The Great Wall is a monument to Chinese history.</t>
  </si>
  <si>
    <t>长城是中国历史的丰碑。</t>
  </si>
  <si>
    <t>在这座 monument (纪念碑) 面前，我们想起了历史的提醒。</t>
  </si>
  <si>
    <t>monu 提醒 ment 物，纪念碑前忆先烈。</t>
  </si>
  <si>
    <t>summon</t>
  </si>
  <si>
    <t>sub-</t>
  </si>
  <si>
    <t>mon</t>
  </si>
  <si>
    <t>sub- (下/随后) + mon (提醒) -&gt; 秘密或正式地提醒某人前来 -&gt; 召唤/传唤</t>
  </si>
  <si>
    <t>传唤，召集</t>
  </si>
  <si>
    <t>/ˈsʌmən/</t>
  </si>
  <si>
    <t>He was summoned to appear in court.</t>
  </si>
  <si>
    <t>他被传唤出庭。</t>
  </si>
  <si>
    <t>国王下令 summon (召唤) 所有的骑士到城堡集合。</t>
  </si>
  <si>
    <t>sub 加 mon 变召集，传唤令下莫迟疑。</t>
  </si>
  <si>
    <t>admonish</t>
  </si>
  <si>
    <t>ad- (去) + mon (警告) + -ish (动词后缀) -&gt; 去对某人进行警告或劝告 -&gt; 告诫/训诫</t>
  </si>
  <si>
    <t>劝告，训诫</t>
  </si>
  <si>
    <t>/ədˈmɒnɪʃ/</t>
  </si>
  <si>
    <t>The teacher admonished the students for being late.</t>
  </si>
  <si>
    <t>老师训诫那些迟到的学生。</t>
  </si>
  <si>
    <t>老师温柔地 admonish (告诫) 他，不要再犯同样的错误。</t>
  </si>
  <si>
    <t>ad 去 mon 是警告，告诫劝告莫忘掉。</t>
  </si>
  <si>
    <t>monster</t>
  </si>
  <si>
    <t>mon (警告/预兆) + -ster (物) -&gt; 古代认为畸形生物是神灵的警告预兆 -&gt; 怪物</t>
  </si>
  <si>
    <t>怪物，妖怪</t>
  </si>
  <si>
    <t>/ˈmɒnstə(r)/</t>
  </si>
  <si>
    <t>The child is afraid of the monster under the bed.</t>
  </si>
  <si>
    <t>这孩子害怕床底下的怪物。</t>
  </si>
  <si>
    <t>那个 monster (怪物) 的出现就是上天的警告。</t>
  </si>
  <si>
    <t>mon 是警告 ster 物，怪物出现凶兆显。</t>
  </si>
  <si>
    <t>premonition</t>
  </si>
  <si>
    <t>pre- (预先) + monit (警告) + -ion (名词后缀) -&gt; 预先得到的警告或感觉 -&gt; 预感/预兆</t>
  </si>
  <si>
    <t>预兆，预感</t>
  </si>
  <si>
    <t>/ˌpreməˈnɪʃn/</t>
  </si>
  <si>
    <t>She had a premonition that something bad would happen.</t>
  </si>
  <si>
    <t>她预感到会有不好的事情发生。</t>
  </si>
  <si>
    <t>我有强烈的 premonition (预感)，今天会有好事发生。</t>
  </si>
  <si>
    <t>pre 是提前 monit 警，预感发生真灵验。</t>
  </si>
  <si>
    <t>monumental</t>
  </si>
  <si>
    <t>monu (提醒) + -ment (物) + -al (形容词后缀) -&gt; 像纪念碑一样宏伟或重大的 -&gt; 巨大的/重大的</t>
  </si>
  <si>
    <t>巨大的，重大的</t>
  </si>
  <si>
    <t>/ˌmɒnjuˈmentl/</t>
  </si>
  <si>
    <t>It was a monumental achievement in human history.</t>
  </si>
  <si>
    <t>这是人类历史上的一项重大成就。</t>
  </si>
  <si>
    <t>这是一个 monumental (重大的) 决定，影响了很多人。</t>
  </si>
  <si>
    <t>纪念碑加 al 缀，巨大重大真宏伟。</t>
  </si>
  <si>
    <t>admonition</t>
  </si>
  <si>
    <t>ad- (去) + monit (警告) + -ion (名词后缀) -&gt; 警告或告诫的行为 -&gt; 警告/告诫</t>
  </si>
  <si>
    <t>警告，劝告</t>
  </si>
  <si>
    <t>/ˌædməˈnɪʃn/</t>
  </si>
  <si>
    <t>He ignored the teacher's admonition.</t>
  </si>
  <si>
    <t>他无视老师的告诫。</t>
  </si>
  <si>
    <t>他没把父母的 admonition (劝告) 当回事。</t>
  </si>
  <si>
    <t>admonish 变名词，告诫劝告不嫌多。</t>
  </si>
  <si>
    <t>monitory</t>
  </si>
  <si>
    <t>monit (警告) + -ory (形容词后缀) -&gt; 起警告作用的 -&gt; 警告的/训诫的</t>
  </si>
  <si>
    <t>警告的</t>
  </si>
  <si>
    <t>/ˈmɒnɪtəri/</t>
  </si>
  <si>
    <t>The letter had a monitory tone.</t>
  </si>
  <si>
    <t>这封信带有警告的口吻。</t>
  </si>
  <si>
    <t>他收到了一个 monitory (警告的) 眼神。</t>
  </si>
  <si>
    <t>monit 警告 ory 缀，警告性质已明确。</t>
  </si>
  <si>
    <t>summoner</t>
  </si>
  <si>
    <t>sub- (下/后) + mon (提醒) + -er (人) -&gt; 执行传唤或召唤任务的人 -&gt; 召唤者/传唤员</t>
  </si>
  <si>
    <t>召唤者</t>
  </si>
  <si>
    <t>/ˈsʌmənə(r)/</t>
  </si>
  <si>
    <t>In the game, the summoner can call for help.</t>
  </si>
  <si>
    <t>在游戏中，召唤师可以寻求帮助。</t>
  </si>
  <si>
    <t>强大的 summoner (召唤师) 召唤出了一头龙。</t>
  </si>
  <si>
    <t>summon 之后加 er，召唤之人有法力。</t>
  </si>
  <si>
    <t>morph</t>
  </si>
  <si>
    <t>morph (形状) -&gt; 改变形状 -&gt; 变形</t>
  </si>
  <si>
    <t>变形</t>
  </si>
  <si>
    <t>/mɔːrf/</t>
  </si>
  <si>
    <t>The software can morph one image into another.</t>
  </si>
  <si>
    <t>该软件可以将一个图像平滑地转换成另一个图像。</t>
  </si>
  <si>
    <t>用电脑 morph 一下，旧照片就能变成新 shape。</t>
  </si>
  <si>
    <t>morph 是形状，变来又变去。</t>
  </si>
  <si>
    <t>amorphous</t>
  </si>
  <si>
    <t>a- (无) + morph (形状) + -ous (的) -&gt; 没有固定形状的 -&gt; 无定形的</t>
  </si>
  <si>
    <t>无定形的，非结晶的</t>
  </si>
  <si>
    <t>/əˈmɔːrfəs/</t>
  </si>
  <si>
    <t>Liquids are amorphous because they take the shape of their container.</t>
  </si>
  <si>
    <t>液体是无定形的，因为它们随容器的形状而改变。</t>
  </si>
  <si>
    <t>a- 表示没有，没有 morph 就是无定形的 amorphous。</t>
  </si>
  <si>
    <t>a 无 morph 形，无定形真飘渺。</t>
  </si>
  <si>
    <t>metamorphosis</t>
  </si>
  <si>
    <t>meta-</t>
  </si>
  <si>
    <t>meta- (改变) + morph (形状) + -osis (过程) -&gt; 改变形状的过程 -&gt; 变形/蜕变</t>
  </si>
  <si>
    <t>变形，蜕变</t>
  </si>
  <si>
    <t>/ˌmetəˈmɔːrfəsɪs/</t>
  </si>
  <si>
    <t>The butterfly goes through a complete metamorphosis.</t>
  </si>
  <si>
    <t>蝴蝶经历了完全的变态发育。</t>
  </si>
  <si>
    <t>蝴蝶的 metamorphosis 是一场 meta 级别的形态 morph 改变。</t>
  </si>
  <si>
    <t>meta 变 morph 形，蜕变过程真神奇。</t>
  </si>
  <si>
    <t>morphology</t>
  </si>
  <si>
    <t>morph (形状) + -ology (学科) -&gt; 研究形状的学科 -&gt; 形态学</t>
  </si>
  <si>
    <t>形态学</t>
  </si>
  <si>
    <t>/mɔːrˈfɑːlədʒi/</t>
  </si>
  <si>
    <t>Morphology is the study of the internal structure of words.</t>
  </si>
  <si>
    <t>形态学是研究词汇内部结构的学科。</t>
  </si>
  <si>
    <t>学习 morphology，就是研究万物的 morph 规律。</t>
  </si>
  <si>
    <t>morph 形状 ology 学，形态学里知识多。</t>
  </si>
  <si>
    <t>polymorphic</t>
  </si>
  <si>
    <t>poly-</t>
  </si>
  <si>
    <t>poly- (多) + morph (形状) + -ic (的) -&gt; 具有多种形状的 -&gt; 多形的</t>
  </si>
  <si>
    <t>多态的，多形的</t>
  </si>
  <si>
    <t>/ˌpɑːliˈmɔːrfɪk/</t>
  </si>
  <si>
    <t>Some crystals are polymorphic and can exist in different forms.</t>
  </si>
  <si>
    <t>一些晶体是多形的，可以以不同的形式存在。</t>
  </si>
  <si>
    <t>poly 代表多，polymorphic 就是有多种 morph。</t>
  </si>
  <si>
    <t>poly 多 morph 形，多态多形不单一。</t>
  </si>
  <si>
    <t>anthropomorphic</t>
  </si>
  <si>
    <t>anthropo-</t>
  </si>
  <si>
    <t>anthropo- (人类) + morph (形状) + -ic (的) -&gt; 赋予人类形状的 -&gt; 拟人的</t>
  </si>
  <si>
    <t>拟人的</t>
  </si>
  <si>
    <t>/ˌænθrəpəˈmɔːrfɪk/</t>
  </si>
  <si>
    <t>Disney characters are often anthropomorphic animals.</t>
  </si>
  <si>
    <t>迪士尼角色通常是拟人化的动物。</t>
  </si>
  <si>
    <t>给动物穿上衣服展现人 morph，就是 anthropomorphic 拟人化。</t>
  </si>
  <si>
    <t>anthropo 人 morph 形，拟人描写最生动。</t>
  </si>
  <si>
    <t>isomorphic</t>
  </si>
  <si>
    <t>iso-</t>
  </si>
  <si>
    <t>iso- (相等) + morph (形状) + -ic (的) -&gt; 形状相等的 -&gt; 同形的</t>
  </si>
  <si>
    <t>同形的，同态的</t>
  </si>
  <si>
    <t>/ˌaɪsəˈmɔːrfɪk/</t>
  </si>
  <si>
    <t>The two mathematical structures are isomorphic.</t>
  </si>
  <si>
    <t>这两个数学结构是同构的。</t>
  </si>
  <si>
    <t>iso 代表相等，所以 isomorphic 意味着 morph 相同。</t>
  </si>
  <si>
    <t>iso 等 morph 形，同形同态正匹配。</t>
  </si>
  <si>
    <t>morphine</t>
  </si>
  <si>
    <t>morph (梦神/形状塑造者) + -ine (药剂名) -&gt; 塑造梦境形态的药物 -&gt; 吗啡</t>
  </si>
  <si>
    <t>吗啡</t>
  </si>
  <si>
    <t>/ˈmɔːrfiːn/</t>
  </si>
  <si>
    <t>The patient was given morphine to relieve the pain.</t>
  </si>
  <si>
    <t>病人被注射了吗啡以缓解疼痛。</t>
  </si>
  <si>
    <t>吗啡 morphine 让你进入梦境塑造 morph，忘记疼痛。</t>
  </si>
  <si>
    <t>morphine 吗啡，塑造梦境的滋味。</t>
  </si>
  <si>
    <t>mistake</t>
  </si>
  <si>
    <t>mis-</t>
  </si>
  <si>
    <t>take</t>
  </si>
  <si>
    <t>mis- (错误) + take (取/拿) -&gt; 采取了错误的想法或行动 -&gt; 错误</t>
  </si>
  <si>
    <t>错误</t>
  </si>
  <si>
    <t>/mɪˈsteɪk/</t>
  </si>
  <si>
    <t>It was a mistake to leave the window open.</t>
  </si>
  <si>
    <t>开着窗户是一个错误。</t>
  </si>
  <si>
    <t>他 take 错了东西，这真是一个大 mistake。</t>
  </si>
  <si>
    <t>错误 take，mistake。</t>
  </si>
  <si>
    <t>misunderstand</t>
  </si>
  <si>
    <t>under-</t>
  </si>
  <si>
    <t>stand</t>
  </si>
  <si>
    <t>mis- (错误) + under- (在下面) + stand (站立) -&gt; 站在错误的基础上理解 -&gt; 误解</t>
  </si>
  <si>
    <t>误解</t>
  </si>
  <si>
    <t>/ˌmɪsʌndəˈstænd/</t>
  </si>
  <si>
    <t>I'm sorry, I misunderstood your directions.</t>
  </si>
  <si>
    <t>对不起，我误解了你的指示。</t>
  </si>
  <si>
    <t>不要 mis- 那个 understand，不然我们就产生了误会。</t>
  </si>
  <si>
    <t>理解站错位，误解好心累。</t>
  </si>
  <si>
    <t>mislead</t>
  </si>
  <si>
    <t>lead</t>
  </si>
  <si>
    <t>mis- (错误) + lead (引导) -&gt; 引导向错误的方向 -&gt; 误导</t>
  </si>
  <si>
    <t>误导</t>
  </si>
  <si>
    <t>/ˌmɪsˈliːd/</t>
  </si>
  <si>
    <t>The advertisements are designed to mislead consumers.</t>
  </si>
  <si>
    <t>这些广告旨在误导消费者。</t>
  </si>
  <si>
    <t>他故意 lead 我们走错路，这是一种 mislead。</t>
  </si>
  <si>
    <t>错位引导，误导乱跑。</t>
  </si>
  <si>
    <t>misfortune</t>
  </si>
  <si>
    <t>fortune</t>
  </si>
  <si>
    <t>mis- (坏的) + fortune (运气) -&gt; 坏的运气 -&gt; 不幸</t>
  </si>
  <si>
    <t>不幸</t>
  </si>
  <si>
    <t>/ˌmɪsˈfɔːtʃuːn/</t>
  </si>
  <si>
    <t>She had the misfortune to lose her job.</t>
  </si>
  <si>
    <t>她不幸丢了工作。</t>
  </si>
  <si>
    <t>运气 fortune 变坏 mis-，就是 misfortune。</t>
  </si>
  <si>
    <t>坏运气，不幸事。</t>
  </si>
  <si>
    <t>misbehave</t>
  </si>
  <si>
    <t>behave</t>
  </si>
  <si>
    <t>mis- (坏) + behave (表现) -&gt; 表现得很坏 -&gt; 行为不端</t>
  </si>
  <si>
    <t>行为不端</t>
  </si>
  <si>
    <t>/ˌmɪsbɪˈheɪv/</t>
  </si>
  <si>
    <t>Children who misbehave in class will be punished.</t>
  </si>
  <si>
    <t>在课上捣乱的孩子会受到惩罚。</t>
  </si>
  <si>
    <t>他总是 mis- 他的 behave，在学校表现很差。</t>
  </si>
  <si>
    <t>表现糟糕，举止不妙。</t>
  </si>
  <si>
    <t>misuse</t>
  </si>
  <si>
    <t>use</t>
  </si>
  <si>
    <t>mis- (错误地) + use (使用) -&gt; 错误地使用 -&gt; 滥用</t>
  </si>
  <si>
    <t>误用/滥用</t>
  </si>
  <si>
    <t>/ˌmɪsˈjuːz/</t>
  </si>
  <si>
    <t>The misuse of public funds is a serious crime.</t>
  </si>
  <si>
    <t>滥用公款是严重的犯罪行为。</t>
  </si>
  <si>
    <t>如果 use 错了地方，就是一种 misuse。</t>
  </si>
  <si>
    <t>错误使用，滥用手中。</t>
  </si>
  <si>
    <t>misplace</t>
  </si>
  <si>
    <t>place</t>
  </si>
  <si>
    <t>mis- (错误地) + place (放置) -&gt; 放在了错误的地方 -&gt; 乱放/遗忘</t>
  </si>
  <si>
    <t>遗忘/把...放错地方</t>
  </si>
  <si>
    <t>/ˌmɪsˈpleɪs/</t>
  </si>
  <si>
    <t>I seem to have misplaced my keys again.</t>
  </si>
  <si>
    <t>我似乎又把钥匙随手乱放找不到了。</t>
  </si>
  <si>
    <t>我的 keys 被我 misplace 在别的 place 了。</t>
  </si>
  <si>
    <t>乱放地方，瞬间遗忘。</t>
  </si>
  <si>
    <t>mistrust</t>
  </si>
  <si>
    <t>trust</t>
  </si>
  <si>
    <t>mis- (不/坏) + trust (信任) -&gt; 不给予信任 -&gt; 不信任</t>
  </si>
  <si>
    <t>不信任</t>
  </si>
  <si>
    <t>/ˌmɪsˈtrʌst/</t>
  </si>
  <si>
    <t>There is a deep mistrust between the two countries.</t>
  </si>
  <si>
    <t>两国之间存在着深深的不信任。</t>
  </si>
  <si>
    <t>一旦有了 mis-，我就很难再 trust 他了。</t>
  </si>
  <si>
    <t>没有信任，猜疑丛生。</t>
  </si>
  <si>
    <t>misjudge</t>
  </si>
  <si>
    <t>judge</t>
  </si>
  <si>
    <t>mis- (错误地) + judge (判断) -&gt; 错误地判断 -&gt; 误判</t>
  </si>
  <si>
    <t>判断错误</t>
  </si>
  <si>
    <t>/ˌmɪsˈdʒʌdʒ/</t>
  </si>
  <si>
    <t>I misjudged him; he is actually very kind.</t>
  </si>
  <si>
    <t>我看错他了，他其实很善良。</t>
  </si>
  <si>
    <t>由于 mis- 的影响，我 judge 错了他的为人。</t>
  </si>
  <si>
    <t>法官判断，错误遗憾。</t>
  </si>
  <si>
    <t>misinterpret</t>
  </si>
  <si>
    <t>interpret</t>
  </si>
  <si>
    <t>mis- (错误) + interpret (解释) -&gt; 错误地解释信息 -&gt; 曲解</t>
  </si>
  <si>
    <t>曲解</t>
  </si>
  <si>
    <t>/ˌmɪsɪnˈtɜːprət/</t>
  </si>
  <si>
    <t>His silence was misinterpreted as agreement.</t>
  </si>
  <si>
    <t>他的沉默被误解为同意。</t>
  </si>
  <si>
    <t>他的 interpret 错了我的意思，导致了 misinterpret。</t>
  </si>
  <si>
    <t>解释错误，含义变过。</t>
  </si>
  <si>
    <t>admit</t>
  </si>
  <si>
    <t>mit</t>
  </si>
  <si>
    <t>ad- (向) + mit (送) -&gt; 向里送，让某人进来 -&gt; 承认，准许进入</t>
  </si>
  <si>
    <t>承认，准许进入</t>
  </si>
  <si>
    <t>/ədˈmɪt/</t>
  </si>
  <si>
    <t>He finally admitted that he was wrong.</t>
  </si>
  <si>
    <t>他最终承认他错了。</t>
  </si>
  <si>
    <t>他 admit 承认了自己，然后被 admit 准许进入了房间。</t>
  </si>
  <si>
    <t>ad来mit送，准许承认没漏洞。</t>
  </si>
  <si>
    <t>commit</t>
  </si>
  <si>
    <t>com- (一起) + mit (送) -&gt; 把想法或行为都送出去 -&gt; 犯(错)，承诺，托付</t>
  </si>
  <si>
    <t>犯(错误)，干(坏事)，委任</t>
  </si>
  <si>
    <t>/kəˈmɪt/</t>
  </si>
  <si>
    <t>I cannot commit to that date yet.</t>
  </si>
  <si>
    <t>我目前还不能承诺那个日期。</t>
  </si>
  <si>
    <t>一旦 commit 承诺了，就不要 commit 犯错误。</t>
  </si>
  <si>
    <t>com是一起mit送，犯错承诺全交托。</t>
  </si>
  <si>
    <t>dismiss</t>
  </si>
  <si>
    <t>dis-</t>
  </si>
  <si>
    <t>miss</t>
  </si>
  <si>
    <t>dis- (离开/散开) + miss (发/送) -&gt; 送走，让其离开 -&gt; 解雇，驱散，不予理会</t>
  </si>
  <si>
    <t>解雇，撤职，解散</t>
  </si>
  <si>
    <t>/dɪsˈmɪs/</t>
  </si>
  <si>
    <t>The class will be dismissed at 4 o'clock.</t>
  </si>
  <si>
    <t>这节课将在4点钟解散。</t>
  </si>
  <si>
    <t>老板决定 dismiss 解雇他，让他 miss 错过这份工作。</t>
  </si>
  <si>
    <t>dis是离开miss送，解雇解散事没空。</t>
  </si>
  <si>
    <t>emit</t>
  </si>
  <si>
    <t>e- (向外) + mit (送) -&gt; 向外发送 -&gt; 发出，放射，排放</t>
  </si>
  <si>
    <t>发出，发射，放射</t>
  </si>
  <si>
    <t>/iˈmɪt/</t>
  </si>
  <si>
    <t>The chimney emitted thick smoke.</t>
  </si>
  <si>
    <t>烟囱里冒出了浓烟。</t>
  </si>
  <si>
    <t>烟囱 e- 向外 emit 排放黑烟。</t>
  </si>
  <si>
    <t>e是向外mit送，排放光热气烟通。</t>
  </si>
  <si>
    <t>mission</t>
  </si>
  <si>
    <t>miss (送) + -ion (名词后缀) -&gt; 被派送出去做的事 -&gt; 任务，使团，使命</t>
  </si>
  <si>
    <t>任务，使命</t>
  </si>
  <si>
    <t>/ˈmɪʃn/</t>
  </si>
  <si>
    <t>The space mission was a complete success.</t>
  </si>
  <si>
    <t>这次航天任务取得了圆满成功。</t>
  </si>
  <si>
    <t>接受这个 mission 任务，你就是被 miss 派送出去的人。</t>
  </si>
  <si>
    <t>miss是送ion名，肩负使命任务行。</t>
  </si>
  <si>
    <t>omit</t>
  </si>
  <si>
    <t>o-</t>
  </si>
  <si>
    <t>o- (ob-的变体，离开) + mit (送) -&gt; 送走后不再管 -&gt; 遗漏，忽略，省略</t>
  </si>
  <si>
    <t>省略，遗漏，忘记</t>
  </si>
  <si>
    <t>/əˈmɪt/</t>
  </si>
  <si>
    <t>Please do not omit any details.</t>
  </si>
  <si>
    <t>请不要遗漏任何细节。</t>
  </si>
  <si>
    <t>因为太匆忙，他 omit 遗漏了重要的 mit 发送环节。</t>
  </si>
  <si>
    <t>o表离开mit送，遗漏忽略脑子空。</t>
  </si>
  <si>
    <t>permit</t>
  </si>
  <si>
    <t>per- (通过) + mit (送) -&gt; 让人或物通过 -&gt; 允许，许可</t>
  </si>
  <si>
    <t>允许，许可，许可证</t>
  </si>
  <si>
    <t>/pəˈmɪt/</t>
  </si>
  <si>
    <t>The weather does not permit of any delay.</t>
  </si>
  <si>
    <t>天气不允许有任何延误。</t>
  </si>
  <si>
    <t>拿着 permit 许可证，被 per- 穿过大门 mit 准许送入。</t>
  </si>
  <si>
    <t>per是穿过mit送，许可通行是正统。</t>
  </si>
  <si>
    <t>submit</t>
  </si>
  <si>
    <t>sub- (在下面) + mit (送) -&gt; 把自己送到别人下面 -&gt; 屈服，提交</t>
  </si>
  <si>
    <t>屈服，提交，呈递</t>
  </si>
  <si>
    <t>/səbˈmɪt/</t>
  </si>
  <si>
    <t>You must submit your application by Friday.</t>
  </si>
  <si>
    <t>你必须在周五之前提交申请。</t>
  </si>
  <si>
    <t>他在截止日期前 submit 提交了作业，向权威 sub- 屈服并 mit 送达。</t>
  </si>
  <si>
    <t>sub在下面mit送，屈服提交都管用。</t>
  </si>
  <si>
    <t>transmit</t>
  </si>
  <si>
    <t>trans- (穿越/从一边到另一边) + mit (送) -&gt; 从一方传到另一方 -&gt; 传输，发射，遗传</t>
  </si>
  <si>
    <t>传播，发射，传递</t>
  </si>
  <si>
    <t>/trænzˈmɪt/</t>
  </si>
  <si>
    <t>The signal is transmitted by satellite.</t>
  </si>
  <si>
    <t>信号通过卫星传输。</t>
  </si>
  <si>
    <t>通过电缆 trans- 跨越障碍来 transmit 传输信号。</t>
  </si>
  <si>
    <t>trans越过mit送，传播传输路路通。</t>
  </si>
  <si>
    <t>promise</t>
  </si>
  <si>
    <t>mis</t>
  </si>
  <si>
    <t>pro- (向前) + mis (送) + -e -&gt; 向前送出的话 -&gt; 承诺，诺言</t>
  </si>
  <si>
    <t>承诺，允许</t>
  </si>
  <si>
    <t>/ˈprɒmɪs/</t>
  </si>
  <si>
    <t>I promise to help you with your homework.</t>
  </si>
  <si>
    <t>我承诺帮你做作业。</t>
  </si>
  <si>
    <t>我 pro- 向前 promise 承诺会给你 mis 发送奖励。</t>
  </si>
  <si>
    <t>pro是向前mis送，诺言承诺最贵重。</t>
  </si>
  <si>
    <t>missile</t>
  </si>
  <si>
    <t>miss (投掷/送) + -ile (物/可...的) -&gt; 投掷出的东西 -&gt; 导弹，投射物</t>
  </si>
  <si>
    <t>导弹，投射物</t>
  </si>
  <si>
    <t>/ˈmɪsaɪl/</t>
  </si>
  <si>
    <t>The missile was launched successfully.</t>
  </si>
  <si>
    <t>导弹发射成功。</t>
  </si>
  <si>
    <t>那枚 missile 导弹被 miss 发射到了高空。</t>
  </si>
  <si>
    <t>miss是送ile物，导弹投射是重物。</t>
  </si>
  <si>
    <t>compromise</t>
  </si>
  <si>
    <t>com- (共同) + pro- (向前) + mis (送) + -e -&gt; 共同向前送出承诺 -&gt; 妥协，折中</t>
  </si>
  <si>
    <t>妥协，折衷</t>
  </si>
  <si>
    <t>/ˈkɒmprəmaɪz/</t>
  </si>
  <si>
    <t>In any relationship, you have to compromise.</t>
  </si>
  <si>
    <t>在任何关系中，你都必须做出妥协。</t>
  </si>
  <si>
    <t>双方各退一步 com- 共同做出 promise 承诺，达成 compromise 妥协。</t>
  </si>
  <si>
    <t>com同pro前mis送，折中妥协各让中。</t>
  </si>
  <si>
    <t>move</t>
  </si>
  <si>
    <t>mov</t>
  </si>
  <si>
    <t>mov(移动) + -e(动词后缀) -&gt; 使位置改变 -&gt; 移动</t>
  </si>
  <si>
    <t>移动，搬家</t>
  </si>
  <si>
    <t>/muːv/</t>
  </si>
  <si>
    <t>Don't move, or I'll shoot.</t>
  </si>
  <si>
    <t>别动，否则我就开枪了。</t>
  </si>
  <si>
    <t>请把这张桌子 move 到窗户旁边。</t>
  </si>
  <si>
    <t>move 移动要搬家，动作不停顶呱呱。</t>
  </si>
  <si>
    <t>motion</t>
  </si>
  <si>
    <t>mot</t>
  </si>
  <si>
    <t>mot(移动) + -ion(名词后缀) -&gt; 处于移动的状态 -&gt; 运动</t>
  </si>
  <si>
    <t>运动，动议</t>
  </si>
  <si>
    <t>/ˈmoʊʃn/</t>
  </si>
  <si>
    <t>The bus was already in motion.</t>
  </si>
  <si>
    <t>公共汽车已经启动了。</t>
  </si>
  <si>
    <t>物体的 motion 遵循物理定律。</t>
  </si>
  <si>
    <t>motion 运动是状态，动议通过才气派。</t>
  </si>
  <si>
    <t>motor</t>
  </si>
  <si>
    <t>mot(移动) + -or(物) -&gt; 产生动力的机器 -&gt; 发动机</t>
  </si>
  <si>
    <t>发动机，马达</t>
  </si>
  <si>
    <t>/ˈmoʊtər/</t>
  </si>
  <si>
    <t>The motor of the car has failed.</t>
  </si>
  <si>
    <t>汽车的发动机坏了。</t>
  </si>
  <si>
    <t>听到 motor 的轰鸣声，赛车出发了。</t>
  </si>
  <si>
    <t>motor 马达提供力，机器运转有力气。</t>
  </si>
  <si>
    <t>mobile</t>
  </si>
  <si>
    <t>mob</t>
  </si>
  <si>
    <t>mob(移动) + -ile(易于...的) -&gt; 容易移动的 -&gt; 可移动的</t>
  </si>
  <si>
    <t>可移动的，手机</t>
  </si>
  <si>
    <t>/ˈmoʊbl/</t>
  </si>
  <si>
    <t>He is very mobile despite his age.</t>
  </si>
  <si>
    <t>尽管他年纪大了，但行动还是很方便。</t>
  </si>
  <si>
    <t>用 mobile phone 随时随地保持联系。</t>
  </si>
  <si>
    <t>mobile 移动真方便，手机拿着随处见。</t>
  </si>
  <si>
    <t>promote</t>
  </si>
  <si>
    <t>pro-(向前) + mot(移动) + -e(动词后缀) -&gt; 使位置向前移 -&gt; 提升</t>
  </si>
  <si>
    <t>提拔，促销</t>
  </si>
  <si>
    <t>/prəˈmoʊt/</t>
  </si>
  <si>
    <t>She was promoted to manager last week.</t>
  </si>
  <si>
    <t>她上周被提升为经理。</t>
  </si>
  <si>
    <t>为了 promote 销售额，公司决定降价。</t>
  </si>
  <si>
    <t>pro 向前 mot 动，提拔促销立功劳。</t>
  </si>
  <si>
    <t>remote</t>
  </si>
  <si>
    <t>re-(向后/远离) + mot(移动) + -e(形容词后缀) -&gt; 移动到远处的 -&gt; 遥远的</t>
  </si>
  <si>
    <t>偏僻的，遥远的</t>
  </si>
  <si>
    <t>/rɪˈmoʊt/</t>
  </si>
  <si>
    <t>The house is in a remote mountain village.</t>
  </si>
  <si>
    <t>那房子在一个偏僻的山村里。</t>
  </si>
  <si>
    <t>用 remote control（遥控器）换台很方便。</t>
  </si>
  <si>
    <t>re 远 mot 动，遥远地方没啥人。</t>
  </si>
  <si>
    <t>remove</t>
  </si>
  <si>
    <t>re-(向后/离开) + mov(移动) + -e(动词后缀) -&gt; 移走 -&gt; 移除</t>
  </si>
  <si>
    <t>移开，脱去</t>
  </si>
  <si>
    <t>/rɪˈmuːv/</t>
  </si>
  <si>
    <t>Please remove your hat in the building.</t>
  </si>
  <si>
    <t>进入大楼请脱帽。</t>
  </si>
  <si>
    <t>要把黑板上的笔迹 remove 干净。</t>
  </si>
  <si>
    <t>re 离开 mov 动，移除垃圾爱劳动。</t>
  </si>
  <si>
    <t>emotion</t>
  </si>
  <si>
    <t>e-(向外) + mot(动) + -ion(名词后缀) -&gt; 心里的动荡表现出来 -&gt; 情感</t>
  </si>
  <si>
    <t>情感，情绪</t>
  </si>
  <si>
    <t>/ɪˈmoʊʃn/</t>
  </si>
  <si>
    <t>Love is a powerful emotion.</t>
  </si>
  <si>
    <t>爱是一种强烈的情感。</t>
  </si>
  <si>
    <t>他眼里充满了复杂的 emotion。</t>
  </si>
  <si>
    <t>e 出来 mot 动，情感流露在心中。</t>
  </si>
  <si>
    <t>motivate</t>
  </si>
  <si>
    <t>-iv-</t>
  </si>
  <si>
    <t>mot(移动) + -iv-(形容词后缀) + -ate(使...) -&gt; 使产生动的意愿 -&gt; 激励</t>
  </si>
  <si>
    <t>激励，激发</t>
  </si>
  <si>
    <t>/ˈmoʊtɪveɪt/</t>
  </si>
  <si>
    <t>A good teacher knows how to motivate students.</t>
  </si>
  <si>
    <t>好老师知道如何激励学生。</t>
  </si>
  <si>
    <t>这些奖励能够 motivate 员工努力工作。</t>
  </si>
  <si>
    <t>mot 移动 ate 动，激励大家往前冲。</t>
  </si>
  <si>
    <t>movement</t>
  </si>
  <si>
    <t>mov(移动) + -e(中缀) + -ment(名词后缀) -&gt; 移动的具体动作或群体行为 -&gt; 运动</t>
  </si>
  <si>
    <t>运动，活动</t>
  </si>
  <si>
    <t>/ˈmuːvmənt/</t>
  </si>
  <si>
    <t>The civil rights movement was influential.</t>
  </si>
  <si>
    <t>民权运动影响深远。</t>
  </si>
  <si>
    <t>他观察着鸟儿的每一个 movement。</t>
  </si>
  <si>
    <t>mov 移动 ment 后缀，各种运动排成队。</t>
  </si>
  <si>
    <t>kilometer</t>
  </si>
  <si>
    <t>kilo-</t>
  </si>
  <si>
    <t>meter</t>
  </si>
  <si>
    <t>kilo-(千) + meter(米) -&gt; 一千米 -&gt; 千米</t>
  </si>
  <si>
    <t>千米</t>
  </si>
  <si>
    <t>/kɪˈlɒmɪtə(r)/</t>
  </si>
  <si>
    <t>The nearest town is ten kilometers away.</t>
  </si>
  <si>
    <t>最近的镇子在十公里外。</t>
  </si>
  <si>
    <t>这辆车开了一 kilometer (千米)，刚好耗了一升油。</t>
  </si>
  <si>
    <t>kilo是千，meter是米，合在一起是千米。</t>
  </si>
  <si>
    <t>millimeter</t>
  </si>
  <si>
    <t>milli-</t>
  </si>
  <si>
    <t>milli-(千分之一) + meter(米) -&gt; 千分之一米 -&gt; 毫米</t>
  </si>
  <si>
    <t>毫米</t>
  </si>
  <si>
    <t>/ˈmɪlɪmiːtə(r)/</t>
  </si>
  <si>
    <t>The insect is only a few millimeters long.</t>
  </si>
  <si>
    <t>这种昆虫只有几毫米长。</t>
  </si>
  <si>
    <t>哪怕是一 millimeter (毫米) 的误差，实验也会失败。</t>
  </si>
  <si>
    <t>milli千分之一，meter是米，毫米刻度最精细。</t>
  </si>
  <si>
    <t>millennium</t>
  </si>
  <si>
    <t>mill-</t>
  </si>
  <si>
    <t>enni</t>
  </si>
  <si>
    <t>mill-(千) + enni(年) + -um(名词后缀) -&gt; 一千年的时间 -&gt; 千年</t>
  </si>
  <si>
    <t>一千年</t>
  </si>
  <si>
    <t>/mɪˈleniəm/</t>
  </si>
  <si>
    <t>We are at the beginning of a new millennium.</t>
  </si>
  <si>
    <t>我们正处于一个新千年的开端。</t>
  </si>
  <si>
    <t>人们庆祝 millennium (千年) 庆典，跨越世纪的钟声敲响了。</t>
  </si>
  <si>
    <t>mill是一千，enni是年，千年时光在眼前。</t>
  </si>
  <si>
    <t>num./n.</t>
  </si>
  <si>
    <t>mill</t>
  </si>
  <si>
    <t>mill(千) + -ion(大后缀) -&gt; 比千更大的单位 -&gt; 百万</t>
  </si>
  <si>
    <t>百万</t>
  </si>
  <si>
    <t>/ˈmɪljən/</t>
  </si>
  <si>
    <t>The company has over a million customers.</t>
  </si>
  <si>
    <t>该公司拥有超过一百万名客户。</t>
  </si>
  <si>
    <t>这个城市有几 million (百万) 人口，非常拥挤。</t>
  </si>
  <si>
    <t>mill是千，大千变百万。</t>
  </si>
  <si>
    <t>kilogram</t>
  </si>
  <si>
    <t>gram</t>
  </si>
  <si>
    <t>kilo-(千) + gram(克) -&gt; 一千克 -&gt; 千克</t>
  </si>
  <si>
    <t>千克</t>
  </si>
  <si>
    <t>/ˈkɪləɡræm/</t>
  </si>
  <si>
    <t>I bought a kilogram of apples.</t>
  </si>
  <si>
    <t>我买了一千克苹果。</t>
  </si>
  <si>
    <t>他的体重增加了两 kilogram (千克)，需要开始减肥了。</t>
  </si>
  <si>
    <t>kilo是千，gram是克，千克重量莫记错。</t>
  </si>
  <si>
    <t>millipede</t>
  </si>
  <si>
    <t>pede</t>
  </si>
  <si>
    <t>milli-(千) + pede(足) -&gt; 有一千只脚的虫子 -&gt; 马陆（千足虫）</t>
  </si>
  <si>
    <t>马陆</t>
  </si>
  <si>
    <t>/ˈmɪlɪpiːd/</t>
  </si>
  <si>
    <t>A millipede crawled across the path.</t>
  </si>
  <si>
    <t>一只千足虫爬过了小路。</t>
  </si>
  <si>
    <t>花园里那只 millipede (马陆) 看起来像有一千只脚。</t>
  </si>
  <si>
    <t>milli是一千，pede是足，千足虫子爬满屋。</t>
  </si>
  <si>
    <t>millionaire</t>
  </si>
  <si>
    <t>million(百万) + -aire(名词后缀，人) -&gt; 拥有百万资产的人 -&gt; 百万富翁</t>
  </si>
  <si>
    <t>百万富翁</t>
  </si>
  <si>
    <t>/ˌmɪljəˈneə(r)/</t>
  </si>
  <si>
    <t>He became a millionaire overnight.</t>
  </si>
  <si>
    <t>他一夜之间成了百万富翁。</t>
  </si>
  <si>
    <t>那个 millionaire (百万富翁) 住在豪华别墅里。</t>
  </si>
  <si>
    <t>million是百万，aire是人，百万富翁有钱人。</t>
  </si>
  <si>
    <t>kilowatt</t>
  </si>
  <si>
    <t>watt</t>
  </si>
  <si>
    <t>kilo-(千) + watt(瓦特) -&gt; 一千瓦 -&gt; 千瓦</t>
  </si>
  <si>
    <t>千瓦</t>
  </si>
  <si>
    <t>/ˈkɪləwɒt/</t>
  </si>
  <si>
    <t>The motor has a power output of 50 kilowatts.</t>
  </si>
  <si>
    <t>这台电机的输出功率为50千瓦。</t>
  </si>
  <si>
    <t>这台空调的功率是两个 kilowatt (千瓦)。</t>
  </si>
  <si>
    <t>kilo是千，watt是瓦，千瓦电力亮万家。</t>
  </si>
  <si>
    <t>milligram</t>
  </si>
  <si>
    <t>milli-(千分之一) + gram(克) -&gt; 千分之一克 -&gt; 毫克</t>
  </si>
  <si>
    <t>毫克</t>
  </si>
  <si>
    <t>/ˈmɪlɪɡræm/</t>
  </si>
  <si>
    <t>The tablet contains 500 milligrams of aspirin.</t>
  </si>
  <si>
    <t>这片药含有500毫克阿司匹林。</t>
  </si>
  <si>
    <t>这种药物的剂量是以 milligram (毫克) 计算的。</t>
  </si>
  <si>
    <t>milli千分之一，gram是克，毫克剂量要看准。</t>
  </si>
  <si>
    <t>kilobyte</t>
  </si>
  <si>
    <t>byte</t>
  </si>
  <si>
    <t>kilo-(千) + byte(字节) -&gt; 一千字节 -&gt; 千字节</t>
  </si>
  <si>
    <t>千字节</t>
  </si>
  <si>
    <t>/ˈkɪləbaɪt/</t>
  </si>
  <si>
    <t>The file size is only a few kilobytes.</t>
  </si>
  <si>
    <t>这个文件只有几个千字节大。</t>
  </si>
  <si>
    <t>这张照片的大小不到 100 kilobyte (千字节)。</t>
  </si>
  <si>
    <t>kilo是千，byte字节，数据单位记心间。</t>
  </si>
  <si>
    <t>millisecond</t>
  </si>
  <si>
    <t>second</t>
  </si>
  <si>
    <t>milli-(千分之一) + second(秒) -&gt; 千分之一秒 -&gt; 毫秒</t>
  </si>
  <si>
    <t>毫秒</t>
  </si>
  <si>
    <t>/ˈmɪlisekeŋd/</t>
  </si>
  <si>
    <t>The reaction happened in a millisecond.</t>
  </si>
  <si>
    <t>反应在几毫秒内就发生了。</t>
  </si>
  <si>
    <t>电脑的响应速度只有几个 millisecond (毫秒)。</t>
  </si>
  <si>
    <t>milli千分之一，second是秒，毫秒速度快到老。</t>
  </si>
  <si>
    <t>minor</t>
  </si>
  <si>
    <t>min</t>
  </si>
  <si>
    <t>min (小) + -or (比较级后缀) -&gt; 比较小的 -&gt; 次要的</t>
  </si>
  <si>
    <t>次要的；未成年人</t>
  </si>
  <si>
    <t>/ˈmaɪnər/</t>
  </si>
  <si>
    <t>The damage to the car was minor.</t>
  </si>
  <si>
    <t>汽车的损坏并不严重。</t>
  </si>
  <si>
    <t>这个 minor (次要的) 问题就像一个小小的 minus (减号)，不值一提。</t>
  </si>
  <si>
    <t>min 是小，-or 比较，minor 又是次要又是小。</t>
  </si>
  <si>
    <t>minority</t>
  </si>
  <si>
    <t>min (小) + -or (比较级后缀) + -ity (名词后缀) -&gt; 较小的一部分 -&gt; 少数</t>
  </si>
  <si>
    <t>少数；少数民族</t>
  </si>
  <si>
    <t>/maɪˈnɔːrəti/</t>
  </si>
  <si>
    <t>Only a minority of people supported the plan.</t>
  </si>
  <si>
    <t>只有少数人支持这项计划。</t>
  </si>
  <si>
    <t>在 minority (少数) 群体中，每个人都像一个 tiny (微小的) 存在。</t>
  </si>
  <si>
    <t>小人 minority，少数派里不神气。</t>
  </si>
  <si>
    <t>minimize</t>
  </si>
  <si>
    <t>min (小) + -imize (动词后缀，使...) -&gt; 使变得最小 -&gt; 最小化</t>
  </si>
  <si>
    <t>使减少到最低限度；最小化</t>
  </si>
  <si>
    <t>/ˈmɪnɪmaɪz/</t>
  </si>
  <si>
    <t>We should minimize the risk of infection.</t>
  </si>
  <si>
    <t>我们应该将感染的风险降至最低。</t>
  </si>
  <si>
    <t>点击窗口右上角来 minimize (最小化) 界面，让它变 mini (小的)。</t>
  </si>
  <si>
    <t>min 是小，-ize 是使，minimize 风险快降至。</t>
  </si>
  <si>
    <t>minimum</t>
  </si>
  <si>
    <t>min (小) + -imum (最高级后缀) -&gt; 最小的限度 -&gt; 最小值</t>
  </si>
  <si>
    <t>最小的；最低限度</t>
  </si>
  <si>
    <t>/ˈmɪnɪməm/</t>
  </si>
  <si>
    <t>The minimum age for voting is 18.</t>
  </si>
  <si>
    <t>法定的最低投票年龄是18岁。</t>
  </si>
  <si>
    <t>拿着 minimum (最低) 工资，生活真是 minimalist (极简主义)。</t>
  </si>
  <si>
    <t>min 还是小，-imum 最高级，minimum 底线在这里。</t>
  </si>
  <si>
    <t>minute</t>
  </si>
  <si>
    <t>min (小) + -ute (名词/形容词后缀) -&gt; 被分出的极小单位 -&gt; 分钟；微小的</t>
  </si>
  <si>
    <t>分钟；微小的</t>
  </si>
  <si>
    <t>/ˈmɪnɪt/</t>
  </si>
  <si>
    <t>There are sixty seconds in a minute.</t>
  </si>
  <si>
    <t>一分钟有六十秒。</t>
  </si>
  <si>
    <t>在这个 minute (微小的) minute (分钟) 里，时间仿佛静止了。</t>
  </si>
  <si>
    <t>一分为二 min，minute 分钟真精细。</t>
  </si>
  <si>
    <t>diminish</t>
  </si>
  <si>
    <t>di-</t>
  </si>
  <si>
    <t>di- (使/离开) + min (小) + -ish (使...) -&gt; 使其变得更小 -&gt; 减少</t>
  </si>
  <si>
    <t>减少；变小</t>
  </si>
  <si>
    <t>/dɪˈmɪnɪʃ/</t>
  </si>
  <si>
    <t>The world's resources are diminishing.</t>
  </si>
  <si>
    <t>世界的资源正在日益减少。</t>
  </si>
  <si>
    <t>如果一直 minus (减去)，资源就会 diminish (减少) 消失。</t>
  </si>
  <si>
    <t>di- 是加强，min 是小，diminish 缩减真不少。</t>
  </si>
  <si>
    <t>minister</t>
  </si>
  <si>
    <t>min (小/少) + -ister (人/仆人) -&gt; 原意为君主的小仆人 -&gt; 大臣；部长</t>
  </si>
  <si>
    <t>部长；大臣；牧师</t>
  </si>
  <si>
    <t>/ˈmɪnɪstər/</t>
  </si>
  <si>
    <t>The prime minister will visit our school.</t>
  </si>
  <si>
    <t>首相将访问我们的学校。</t>
  </si>
  <si>
    <t>Minister (部长) 的职责是给人民服务，就像一个 humble (谦虚的) 仆人。</t>
  </si>
  <si>
    <t>min 是卑微，-ister 人，部长原本是仆人。</t>
  </si>
  <si>
    <t>miniature</t>
  </si>
  <si>
    <t>mini</t>
  </si>
  <si>
    <t>mini (小) + -ature (名词后缀) -&gt; 小的物品 -&gt; 微型物</t>
  </si>
  <si>
    <t>微型的；缩影</t>
  </si>
  <si>
    <t>/ˈmɪnɪətʃər/</t>
  </si>
  <si>
    <t>He collects miniature railway engines.</t>
  </si>
  <si>
    <t>他收集微型火车头模型。</t>
  </si>
  <si>
    <t>这辆 miniature (微型的) 车就像是 mini (小的) 版变形金刚。</t>
  </si>
  <si>
    <t>mini 是小，-ature 物，miniature 缩影看清楚。</t>
  </si>
  <si>
    <t>minus</t>
  </si>
  <si>
    <t>prep./adj.</t>
  </si>
  <si>
    <t>min (少/小) + -us (名词/形容词后缀) -&gt; 变得更少 -&gt; 减去</t>
  </si>
  <si>
    <t>减去；负的</t>
  </si>
  <si>
    <t>/ˈmaɪnəs/</t>
  </si>
  <si>
    <t>Seven minus three is four.</t>
  </si>
  <si>
    <t>七减三等于四。</t>
  </si>
  <si>
    <t>在 minus (负的) 温度下，感觉世界都变得 minute (微小的) 了。</t>
  </si>
  <si>
    <t>min 还是少，-us 来找，minus 减号少不少。</t>
  </si>
  <si>
    <t>minuscule</t>
  </si>
  <si>
    <t>min (小) + -uscule (指小后缀) -&gt; 极其小的 -&gt; 极小的</t>
  </si>
  <si>
    <t>极小的；微小的</t>
  </si>
  <si>
    <t>/ˈmɪnəskjuːl/</t>
  </si>
  <si>
    <t>The chance of failure is minuscule.</t>
  </si>
  <si>
    <t>失败的可能性极小。</t>
  </si>
  <si>
    <t>比 minute (微小的) 还要小的，就是 minuscule (极小的) 细菌。</t>
  </si>
  <si>
    <t>min 加 u-s-c-u-l-e，极小极细在这里。</t>
  </si>
  <si>
    <t>miracle</t>
  </si>
  <si>
    <t>mir</t>
  </si>
  <si>
    <t>mir (惊奇) + -acle (名词后缀，表示事物) -&gt; 让人感到惊奇的事物 -&gt; 奇迹</t>
  </si>
  <si>
    <t>奇迹</t>
  </si>
  <si>
    <t>/ˈmɪrəkl/</t>
  </si>
  <si>
    <t>It is a miracle that he survived the crash.</t>
  </si>
  <si>
    <t>他在车祸中幸存下来真是个奇迹。</t>
  </si>
  <si>
    <t>这件 miracle（奇迹）简直令人惊叹。</t>
  </si>
  <si>
    <t>mir 惊奇 acle 物，奇迹降临挡不住。</t>
  </si>
  <si>
    <t>admire</t>
  </si>
  <si>
    <t>ad- (向/去) + mir (看/惊奇) -&gt; 带着惊奇的心情去看 -&gt; 钦佩</t>
  </si>
  <si>
    <t>钦佩；羡慕</t>
  </si>
  <si>
    <t>/ədˈmaɪər/</t>
  </si>
  <si>
    <t>I really admire your courage.</t>
  </si>
  <si>
    <t>我真的很钦佩你的勇气。</t>
  </si>
  <si>
    <t>我真心 admire（钦佩）他的才华。</t>
  </si>
  <si>
    <t>ad 加强 mir 看，钦佩之心在里面。</t>
  </si>
  <si>
    <t>mirror</t>
  </si>
  <si>
    <t>mir (看) + -ror (名词后缀，表示工具) -&gt; 用来看自己的工具 -&gt; 镜子</t>
  </si>
  <si>
    <t>镜子</t>
  </si>
  <si>
    <t>/ˈmɪrər/</t>
  </si>
  <si>
    <t>She looked at herself in the mirror.</t>
  </si>
  <si>
    <t>她照了照镜子。</t>
  </si>
  <si>
    <t>对着 mirror（镜子）整理领带。</t>
  </si>
  <si>
    <t>mir 看呀 ror 具，镜子里面有个你。</t>
  </si>
  <si>
    <t>mirage</t>
  </si>
  <si>
    <t>mir (看) + -age (名词后缀，表示状态/现象) -&gt; 看到的幻象 -&gt; 海市蜃楼</t>
  </si>
  <si>
    <t>海市蜃楼</t>
  </si>
  <si>
    <t>/məˈrɑːʒ/</t>
  </si>
  <si>
    <t>The lake we saw in the desert was just a mirage.</t>
  </si>
  <si>
    <t>我们在沙漠里看到的湖泊只是海市蜃楼。</t>
  </si>
  <si>
    <t>沙漠里的湖水只是 mirage（海市蜃楼）。</t>
  </si>
  <si>
    <t>mir 看见 age 象，海市蜃楼是虚妄。</t>
  </si>
  <si>
    <t>admiration</t>
  </si>
  <si>
    <t>ad- (向) + mir (惊奇) + -ation (名词后缀) -&gt; 表达钦佩的行为或状态 -&gt; 赞赏</t>
  </si>
  <si>
    <t>钦佩；赞赏</t>
  </si>
  <si>
    <t>/ˌædməˈreɪʃn/</t>
  </si>
  <si>
    <t>I have great admiration for her work.</t>
  </si>
  <si>
    <t>我非常赞赏她的工作。</t>
  </si>
  <si>
    <t>他赢得了众人的 admiration（赞赏）。</t>
  </si>
  <si>
    <t>ad 加强 mir 看，ation 名词表赞叹。</t>
  </si>
  <si>
    <t>miraculous</t>
  </si>
  <si>
    <t>mir (惊奇) + -acle (事物) + -ous (形容词后缀，多...的) -&gt; 像奇迹一样让人惊叹的 -&gt; 不可思议的</t>
  </si>
  <si>
    <t>不可思议的；奇迹般的</t>
  </si>
  <si>
    <t>/mɪˈrækjələs/</t>
  </si>
  <si>
    <t>He made a miraculous recovery from the disease.</t>
  </si>
  <si>
    <t>他奇迹般地康复了。</t>
  </si>
  <si>
    <t>这真是一次 miraculous（奇迹般的）生还。</t>
  </si>
  <si>
    <t>miracle 变 ous，奇迹发生真神速。</t>
  </si>
  <si>
    <t>admirable</t>
  </si>
  <si>
    <t>ad- (向) + mir (看/惊奇) + -able (可...的) -&gt; 值得被钦佩地观看的 -&gt; 令人钦佩的</t>
  </si>
  <si>
    <t>值得钦佩的</t>
  </si>
  <si>
    <t>/ˈædmərəbl/</t>
  </si>
  <si>
    <t>His honesty is admirable.</t>
  </si>
  <si>
    <t>他的诚实令人钦佩。</t>
  </si>
  <si>
    <t>这种精神是非常 admirable（令人钦佩的）。</t>
  </si>
  <si>
    <t>admire 后缀 able，令人钦佩真卓越。</t>
  </si>
  <si>
    <t>admirer</t>
  </si>
  <si>
    <t>ad- (向) + mir (惊奇) + -er (人) -&gt; 带着崇拜感看别人的人 -&gt; 追求者</t>
  </si>
  <si>
    <t>钦佩者；追求者</t>
  </si>
  <si>
    <t>/ədˈmaɪərər/</t>
  </si>
  <si>
    <t>She has many secret admirers.</t>
  </si>
  <si>
    <t>她有很多秘密追求者。</t>
  </si>
  <si>
    <t>作为她的 admirer（钦佩者），我支持她。</t>
  </si>
  <si>
    <t>admire 加个 er，变成粉丝追求者。</t>
  </si>
  <si>
    <t>microscope</t>
  </si>
  <si>
    <t>micro-</t>
  </si>
  <si>
    <t>scope</t>
  </si>
  <si>
    <t>micro- (微小) + scope (看) -&gt; 用于观看微小物体的工具 -&gt; 显微镜</t>
  </si>
  <si>
    <t>显微镜</t>
  </si>
  <si>
    <t>/ˈmaɪkrəskəʊp/</t>
  </si>
  <si>
    <t>He looked at the cells through a microscope.</t>
  </si>
  <si>
    <t>他通过显微镜观察细胞。</t>
  </si>
  <si>
    <t>实验室里的 microscope（显微镜）能看清极其细微的结构。</t>
  </si>
  <si>
    <t>micro小，scope看，显微镜下仔细看。</t>
  </si>
  <si>
    <t>microphone</t>
  </si>
  <si>
    <t>phone</t>
  </si>
  <si>
    <t>micro- (微小) + phone (声音) -&gt; 将微弱声音放大或传递的设备 -&gt; 麦克风</t>
  </si>
  <si>
    <t>麦克风，话筒</t>
  </si>
  <si>
    <t>/ˈmaɪkrəfəʊn/</t>
  </si>
  <si>
    <t>The singer held the microphone tightly.</t>
  </si>
  <si>
    <t>歌手紧紧握着麦克风。</t>
  </si>
  <si>
    <t>对着 microphone（麦克风）大声唱，微小声音传四方。</t>
  </si>
  <si>
    <t>micro小，phone声音，话筒传递小声音。</t>
  </si>
  <si>
    <t>microwave</t>
  </si>
  <si>
    <t>wave</t>
  </si>
  <si>
    <t>micro- (微小) + wave (波) -&gt; 波长极短的电磁波 -&gt; 微波</t>
  </si>
  <si>
    <t>微波炉；微波</t>
  </si>
  <si>
    <t>/ˈmaɪkrəweɪv/</t>
  </si>
  <si>
    <t>You can heat the soup in the microwave.</t>
  </si>
  <si>
    <t>你可以用微波炉加热汤。</t>
  </si>
  <si>
    <t>饿了就用 microwave（微波炉）叮一下，微小的波热量大。</t>
  </si>
  <si>
    <t>micro小，wave波，微波炉里热快餐。</t>
  </si>
  <si>
    <t>microorganism</t>
  </si>
  <si>
    <t>organ</t>
  </si>
  <si>
    <t>micro- (微小) + organ (生命器官/生物) + -ism (表示物) -&gt; 极微小的生物体 -&gt; 微生物</t>
  </si>
  <si>
    <t>微生物</t>
  </si>
  <si>
    <t>/ˌmaɪkrəʊˈɔːɡənɪzəm/</t>
  </si>
  <si>
    <t>Bacteria are a type of microorganism.</t>
  </si>
  <si>
    <t>细菌是一种微生物。</t>
  </si>
  <si>
    <t>肉眼看不见的 microorganism（微生物），其实到处都是。</t>
  </si>
  <si>
    <t>micro小，organ生，ism后缀表微生物。</t>
  </si>
  <si>
    <t>microbiology</t>
  </si>
  <si>
    <t>bio</t>
  </si>
  <si>
    <t>micro- (微小) + bio (生命) + -logy (学科) -&gt; 研究微小生命的学科 -&gt; 微生物学</t>
  </si>
  <si>
    <t>微生物学</t>
  </si>
  <si>
    <t>/ˌmaɪkrəʊbaɪˈɒlədʒi/</t>
  </si>
  <si>
    <t>She is studying microbiology at university.</t>
  </si>
  <si>
    <t>她正在大学学习微生物学。</t>
  </si>
  <si>
    <t xml:space="preserve">在 microbiology（微生物学）课上，我们学习细菌。 </t>
  </si>
  <si>
    <t>micro小，bio命，logy学科微生学。</t>
  </si>
  <si>
    <t>microcomputer</t>
  </si>
  <si>
    <t>compute</t>
  </si>
  <si>
    <t>micro- (微小) + compute (计算) + -er (设备) -&gt; 微型计算设备 -&gt; 微型计算机</t>
  </si>
  <si>
    <t>微型计算机</t>
  </si>
  <si>
    <t>/ˈmaɪkrəʊkəmpjuːtə(r)/</t>
  </si>
  <si>
    <t>The microcomputer fits on a small desk.</t>
  </si>
  <si>
    <t>这台微型计算机放在一张小桌子上正合适。</t>
  </si>
  <si>
    <t>现代办公室里都是 microcomputer（微型计算机）。</t>
  </si>
  <si>
    <t>micro小，compute算，微机算得快又准。</t>
  </si>
  <si>
    <t>microchip</t>
  </si>
  <si>
    <t>chip</t>
  </si>
  <si>
    <t>micro- (微小) + chip (芯片/碎片) -&gt; 极小的集成电路芯片 -&gt; 微芯片</t>
  </si>
  <si>
    <t>微芯片</t>
  </si>
  <si>
    <t>/ˈmaɪkrəʊtʃɪp/</t>
  </si>
  <si>
    <t>Modern phones contain millions of microchips.</t>
  </si>
  <si>
    <t>现代手机包含数百万个微芯片。</t>
  </si>
  <si>
    <t>一块小小的 microchip（微芯片）是手机的核心。</t>
  </si>
  <si>
    <t>micro小，chip芯，小小芯片大科技。</t>
  </si>
  <si>
    <t>microeconomics</t>
  </si>
  <si>
    <t>eco</t>
  </si>
  <si>
    <t>micro- (微小) + eco (经济/环境) + -nomics (学科) -&gt; 研究个体或微观经济行为的学科 -&gt; 微观经济学</t>
  </si>
  <si>
    <t>微观经济学</t>
  </si>
  <si>
    <t>/ˌmaɪkrəʊˌiːkəˈnɒmɪks/</t>
  </si>
  <si>
    <t>Microeconomics focuses on individual consumers and firms.</t>
  </si>
  <si>
    <t>微观经济学专注于个人消费者和公司。</t>
  </si>
  <si>
    <t>学习 microeconomics（微观经济学）能帮你理解市场行为。</t>
  </si>
  <si>
    <t>micro小，economics经，微观经济看个体。</t>
  </si>
  <si>
    <t>microcosm</t>
  </si>
  <si>
    <t>cosm</t>
  </si>
  <si>
    <t>micro- (微小) + cosm (世界/宇宙) -&gt; 缩小版的世界 -&gt; 微观世界，缩影</t>
  </si>
  <si>
    <t>缩影，微观世界</t>
  </si>
  <si>
    <t>/ˈmaɪkrəʊkɒzəm/</t>
  </si>
  <si>
    <t>The village is a microcosm of the whole country.</t>
  </si>
  <si>
    <t>这个村庄是整个国家的缩影。</t>
  </si>
  <si>
    <t>这个小社区就是大城市的 microcosm（缩影）。</t>
  </si>
  <si>
    <t>micro小，cosm世，微观世界是缩影。</t>
  </si>
  <si>
    <t>microfilm</t>
  </si>
  <si>
    <t>film</t>
  </si>
  <si>
    <t>micro- (微小) + film (胶卷) -&gt; 记录缩小影像的胶卷 -&gt; 缩微胶卷</t>
  </si>
  <si>
    <t>缩微胶卷</t>
  </si>
  <si>
    <t>/ˈmaɪkrəʊfɪlm/</t>
  </si>
  <si>
    <t>The library stores old newspapers on microfilm.</t>
  </si>
  <si>
    <t>图书馆将旧报纸保存在缩微胶卷上。</t>
  </si>
  <si>
    <t>大量的书籍资料可以存放在 microfilm（缩微胶卷）中。</t>
  </si>
  <si>
    <t>micro小，film卷，缩微胶卷存万卷。</t>
  </si>
  <si>
    <t>migrate</t>
  </si>
  <si>
    <t>migr</t>
  </si>
  <si>
    <t>migr(迁移) + -ate(动词后缀) -&gt; 做出迁移的动作 -&gt; 迁徙</t>
  </si>
  <si>
    <t>迁徙，移居</t>
  </si>
  <si>
    <t>/maɪˈɡreɪt/</t>
  </si>
  <si>
    <t>Birds migrate south for the winter.</t>
  </si>
  <si>
    <t>鸟类在冬天向南迁徙。</t>
  </si>
  <si>
    <t>它们必须 migrate 才能在冬天 survival（生存）。</t>
  </si>
  <si>
    <t>migr 迁移 ate 动，迁徙移居动不停。</t>
  </si>
  <si>
    <t>migration</t>
  </si>
  <si>
    <t>migr(迁移) + -ate(动词后缀) + -ion(名词后缀) -&gt; 迁移的过程或状态 -&gt; 迁移</t>
  </si>
  <si>
    <t>迁移，移居</t>
  </si>
  <si>
    <t>/maɪˈɡreɪʃn/</t>
  </si>
  <si>
    <t>The seasonal migration of animals is fascinating.</t>
  </si>
  <si>
    <t>动物的季节性迁徙是迷人的。</t>
  </si>
  <si>
    <t>这场 migration 规模很 massive（巨大的）。</t>
  </si>
  <si>
    <t>加上 ion 名词现，迁移过程在眼前。</t>
  </si>
  <si>
    <t>migrant</t>
  </si>
  <si>
    <t>migr(迁移) + -ant(表示人或物) -&gt; 迁移的人或物 -&gt; 移居者</t>
  </si>
  <si>
    <t>移民，候鸟</t>
  </si>
  <si>
    <t>/ˈmaɪɡrənt/</t>
  </si>
  <si>
    <t>The city has a large population of migrant workers.</t>
  </si>
  <si>
    <t>这个城市有大量的农民工。</t>
  </si>
  <si>
    <t>这个 migrant 的 suitcase（行李箱）里装满了家乡的味道。</t>
  </si>
  <si>
    <t>ant 结尾指人或物，移居候鸟是 migrant。</t>
  </si>
  <si>
    <t>immigrate</t>
  </si>
  <si>
    <t>im-(进入) + migr(迁移) + -ate(动词后缀) -&gt; 迁移进来 -&gt; 移入</t>
  </si>
  <si>
    <t>移入，移民</t>
  </si>
  <si>
    <t>/ˈɪmɪɡreɪt/</t>
  </si>
  <si>
    <t>Many people want to immigrate to Canada.</t>
  </si>
  <si>
    <t>许多人想要移民到加拿大。</t>
  </si>
  <si>
    <t>为了更好的 education（教育），他决定 immigrate 到那个国家。</t>
  </si>
  <si>
    <t>im 进入 migr 迁，移入他国叫移民。</t>
  </si>
  <si>
    <t>immigrant</t>
  </si>
  <si>
    <t>im-(进入) + migr(迁移) + -ant(人) -&gt; 迁入的人 -&gt; 移民</t>
  </si>
  <si>
    <t>移民（指迁入者）</t>
  </si>
  <si>
    <t>/ˈɪmɪɡrənt/</t>
  </si>
  <si>
    <t>He is a first-generation immigrant.</t>
  </si>
  <si>
    <t>他是第一代移民。</t>
  </si>
  <si>
    <t>作为一个 immigrant，他努力 adapt（适应）新环境。</t>
  </si>
  <si>
    <t>im 进来 ant 人，外来移民要认清。</t>
  </si>
  <si>
    <t>immigration</t>
  </si>
  <si>
    <t>im-(进入) + migr(迁移) + -ate(动词后缀) + -ion(名词后缀) -&gt; 迁入的行为或管理部门 -&gt; 移居，入境检查</t>
  </si>
  <si>
    <t>移居，入境检查</t>
  </si>
  <si>
    <t>/ˌɪmɪˈɡreɪʃn/</t>
  </si>
  <si>
    <t>You need to show your passport at immigration.</t>
  </si>
  <si>
    <t>你需要在入境检查处出示护照。</t>
  </si>
  <si>
    <t>在 immigration 柜台，officer（官员）检查了我的 visa（签证）。</t>
  </si>
  <si>
    <t>im 进 ion 名，入境检查很严明。</t>
  </si>
  <si>
    <t>emigrate</t>
  </si>
  <si>
    <t>e-(向外) + migr(迁移) + -ate(动词后缀) -&gt; 迁移出去 -&gt; 移居国外</t>
  </si>
  <si>
    <t>移居国外</t>
  </si>
  <si>
    <t>/ˈemɪɡreɪt/</t>
  </si>
  <si>
    <t>His family chose to emigrate from their war-torn country.</t>
  </si>
  <si>
    <t>他的家人选择离开饱受战争蹂躏的国家移居国外。</t>
  </si>
  <si>
    <t>他们不得不 emigrate，寻找一个 peaceful（和平的）地方。</t>
  </si>
  <si>
    <t>e 像 out 往外迁，移居国外 emigrate。</t>
  </si>
  <si>
    <t>emigrant</t>
  </si>
  <si>
    <t>e-(向外) + migr(迁移) + -ant(人) -&gt; 迁出的人 -&gt; 移居国外的移民</t>
  </si>
  <si>
    <t>移居外国者</t>
  </si>
  <si>
    <t>/ˈemɪɡrənt/</t>
  </si>
  <si>
    <t>The ship was full of emigrants bound for America.</t>
  </si>
  <si>
    <t>这艘船载满了前往美国的移民。</t>
  </si>
  <si>
    <t>每个 emigrant 离开时都感到 sad（悲伤）。</t>
  </si>
  <si>
    <t>e 往外 ant 人，出国移民是本人。</t>
  </si>
  <si>
    <t>migratory</t>
  </si>
  <si>
    <t>migr(迁移) + -at(后缀) + -ory(形容词后缀，具有...性质的) -&gt; 具有迁移性质的 -&gt; 迁徙的</t>
  </si>
  <si>
    <t>迁徙的，流动的</t>
  </si>
  <si>
    <t>/ˈmaɪɡrətɔːri/</t>
  </si>
  <si>
    <t>The swallow is a migratory bird.</t>
  </si>
  <si>
    <t>燕子是一种候鸟。</t>
  </si>
  <si>
    <t>这些 migratory 鸟类具有 amazing（惊人的）导航能力。</t>
  </si>
  <si>
    <t>ory 结尾是形容，迁徙流动性很强。</t>
  </si>
  <si>
    <t>transmigrate</t>
  </si>
  <si>
    <t>trans-(横跨，转换) + migr(迁移) + -ate(动词后缀) -&gt; 灵魂从一个身体迁移到另一个身体 -&gt; 移居，（灵魂）转生</t>
  </si>
  <si>
    <t>移居，灵魂转生</t>
  </si>
  <si>
    <t>/ˌtrænzˈmaɪɡreɪt/</t>
  </si>
  <si>
    <t>Some religions believe that souls transmigrate after death.</t>
  </si>
  <si>
    <t>有些宗教相信灵魂在死后会转生。</t>
  </si>
  <si>
    <t>灵魂 transmigrate 到另一个 body（身体）里。</t>
  </si>
  <si>
    <t>trans 跨越 migr 迁，灵魂转世一瞬间。</t>
  </si>
  <si>
    <t>remigrate</t>
  </si>
  <si>
    <t>re-(再次，回来) + migr(迁移) + -ate(动词后缀) -&gt; 再次迁移回来 -&gt; 再移居，迁回</t>
  </si>
  <si>
    <t>再移居，迁回</t>
  </si>
  <si>
    <t>/ˌriːˈmaɪɡreɪt/</t>
  </si>
  <si>
    <t>After living abroad for years, they decided to remigrate to their homeland.</t>
  </si>
  <si>
    <t>在国外生活多年后，他们决定迁回故乡。</t>
  </si>
  <si>
    <t>他决定 remigrate 回到自己的 native（出生地）。</t>
  </si>
  <si>
    <t>re 是再次 migr 迁，搬回老家是重迁。</t>
  </si>
  <si>
    <t>agreement</t>
  </si>
  <si>
    <t>agree</t>
  </si>
  <si>
    <t>agree(同意) + -ment(结果) -&gt; 双方达成一致后的结果 -&gt; 协议</t>
  </si>
  <si>
    <t>协议；一致</t>
  </si>
  <si>
    <t>/əˈɡriːmənt/</t>
  </si>
  <si>
    <t>We finally reached an agreement after long hours of discussion.</t>
  </si>
  <si>
    <t>经过长时间的讨论，我们终于达成了一致。</t>
  </si>
  <si>
    <t>双方 agree 之后签署的那个文件就是 agreement。</t>
  </si>
  <si>
    <t>大家 agree 同意了，agreement 协议达成了。</t>
  </si>
  <si>
    <t>development</t>
  </si>
  <si>
    <t>develop</t>
  </si>
  <si>
    <t>develop(发展) + -ment(过程) -&gt; 事物不断成长的过程 -&gt; 发展</t>
  </si>
  <si>
    <t>发展；开发</t>
  </si>
  <si>
    <t>/dɪˈveləpmənt/</t>
  </si>
  <si>
    <t>The rapid development of technology has changed our lives.</t>
  </si>
  <si>
    <t>科技的快速发展改变了我们的生活。</t>
  </si>
  <si>
    <t>一个城市在不断 develop，这就是它的 development。</t>
  </si>
  <si>
    <t>不断 develop 搞开发，development 变化大。</t>
  </si>
  <si>
    <t>department</t>
  </si>
  <si>
    <t>part</t>
  </si>
  <si>
    <t>de-(加强) + part(部分) + -ment(结果) -&gt; 被分成的独立部分 -&gt; 部门</t>
  </si>
  <si>
    <t>部门；系</t>
  </si>
  <si>
    <t>/dɪˈpɑːrtmənt/</t>
  </si>
  <si>
    <t>She works in the marketing department.</t>
  </si>
  <si>
    <t>她在市场部工作。</t>
  </si>
  <si>
    <t>大公司分成很多 part，每一个 part 就是一个 department。</t>
  </si>
  <si>
    <t>part 是一部分，department 是部门。</t>
  </si>
  <si>
    <t>government</t>
  </si>
  <si>
    <t>govern</t>
  </si>
  <si>
    <t>govern(统治) + -ment(机构) -&gt; 进行统治和管理的机构 -&gt; 政府</t>
  </si>
  <si>
    <t>政府</t>
  </si>
  <si>
    <t>/ˈɡʌvərnmənt/</t>
  </si>
  <si>
    <t>The government is taking measures to reduce pollution.</t>
  </si>
  <si>
    <t>政府正在采取措施减少污染。</t>
  </si>
  <si>
    <t>能够 govern 这个国家的人组成了 government。</t>
  </si>
  <si>
    <t>govern 统治要管理，government 是政府。</t>
  </si>
  <si>
    <t>management</t>
  </si>
  <si>
    <t>manage</t>
  </si>
  <si>
    <t>manage(管理) + -ment(行为) -&gt; 对事务或人员进行管理的行为 -&gt; 管理</t>
  </si>
  <si>
    <t>管理；管理层</t>
  </si>
  <si>
    <t>/ˈmænɪdʒmənt/</t>
  </si>
  <si>
    <t>Effective management is the key to business success.</t>
  </si>
  <si>
    <t>有效的管理是企业成功的关键。</t>
  </si>
  <si>
    <t>在 manage 公司的过程中，你的 management 能力很重要。</t>
  </si>
  <si>
    <t>manage 管理费心思，management 管理是本事。</t>
  </si>
  <si>
    <t>treatment</t>
  </si>
  <si>
    <t>treat(对待/治疗) + -ment(方式) -&gt; 对待某人的方式或治疗的方法 -&gt; 待遇；治疗</t>
  </si>
  <si>
    <t>治疗；对待</t>
  </si>
  <si>
    <t>/ˈtriːtmənt/</t>
  </si>
  <si>
    <t>The patient is responding well to the treatment.</t>
  </si>
  <si>
    <t>病人的治疗效果良好。</t>
  </si>
  <si>
    <t>医生 treat 你的整个过程被称为 treatment。</t>
  </si>
  <si>
    <t>treat 对待和治疗，treatment 方式真周到。</t>
  </si>
  <si>
    <t>judgment</t>
  </si>
  <si>
    <t>judge(判断) + -ment(结果) -&gt; 做出判断后的结果 -&gt; 判断；判决</t>
  </si>
  <si>
    <t>判断；评价</t>
  </si>
  <si>
    <t>/ˈdʒʌdʒmənt/</t>
  </si>
  <si>
    <t>In my judgment, we should postpone the meeting.</t>
  </si>
  <si>
    <t>依我看，我们应该推迟会议。</t>
  </si>
  <si>
    <t>在 judge 事情之前，先冷静你的 judgment。</t>
  </si>
  <si>
    <t>judge 判断是动词，judgment 判断是名词。</t>
  </si>
  <si>
    <t>environment</t>
  </si>
  <si>
    <t>en-</t>
  </si>
  <si>
    <t>viron</t>
  </si>
  <si>
    <t>en-(在内) + viron(环绕) + -ment(状态) -&gt; 环绕在我们周围的状态 -&gt; 环境</t>
  </si>
  <si>
    <t>环境</t>
  </si>
  <si>
    <t>/ɪnˈvaɪrənmənt/</t>
  </si>
  <si>
    <t>We should do our best to protect the environment.</t>
  </si>
  <si>
    <t>我们应该尽力保护环境。</t>
  </si>
  <si>
    <t>被 en-(里面) 和 viron(圆圈) 包围的地方就是 environment。</t>
  </si>
  <si>
    <t>四周环绕 en 和 viron，environment 叫环境。</t>
  </si>
  <si>
    <t>move(移动) + -ment(动作) -&gt; 移动的行为 -&gt; 运动；动作</t>
  </si>
  <si>
    <t>运动；活动</t>
  </si>
  <si>
    <t>The player made a sudden movement and fell.</t>
  </si>
  <si>
    <t>那个球员突然动了一下，摔倒了。</t>
  </si>
  <si>
    <t>当物体开始 move，它就产生了 movement。</t>
  </si>
  <si>
    <t>move 移动跑得快，movement 动作真奇怪。</t>
  </si>
  <si>
    <t>requirement</t>
  </si>
  <si>
    <t>quire</t>
  </si>
  <si>
    <t>re-(加强) + quire(寻求) + -ment(结果) -&gt; 必须寻求得到的事物 -&gt; 要求；必要条件</t>
  </si>
  <si>
    <t>要求；必需品</t>
  </si>
  <si>
    <t>/rɪˈkwaɪərmənt/</t>
  </si>
  <si>
    <t>Does he meet the basic requirements for the job?</t>
  </si>
  <si>
    <t>他符合这项工作的基本要求吗？</t>
  </si>
  <si>
    <t>为了 re- (再次) quire (寻找) 更好的，必须符合 requirement。</t>
  </si>
  <si>
    <t>require 需要和要求，requirement 记心头。</t>
  </si>
  <si>
    <t>merge</t>
  </si>
  <si>
    <t>merge (沉入) -&gt; 两个物体沉入彼此 -&gt; 结合 -&gt; 合并</t>
  </si>
  <si>
    <t>合并，并入</t>
  </si>
  <si>
    <t>/mɜːrdʒ/</t>
  </si>
  <si>
    <t>The two small companies decided to merge.</t>
  </si>
  <si>
    <t>这两家小公司决定合并。</t>
  </si>
  <si>
    <t>两个东西 merge 到一起，就像水滴汇合。</t>
  </si>
  <si>
    <t>merge 是合并，两物变一体。</t>
  </si>
  <si>
    <t>submerge</t>
  </si>
  <si>
    <t>sub- (在下面) + merge (沉) -&gt; 沉到下面去 -&gt; 淹没</t>
  </si>
  <si>
    <t>淹没，潜入水中</t>
  </si>
  <si>
    <t>/səbˈmɜːrdʒ/</t>
  </si>
  <si>
    <t>The submarine began to submerge.</t>
  </si>
  <si>
    <t>潜艇开始潜入水中。</t>
  </si>
  <si>
    <t>sub 是在下面，submerge 就是沉到水面下。</t>
  </si>
  <si>
    <t>sub 在下，merge 是沉，潜入水下 submerge。</t>
  </si>
  <si>
    <t>emerge</t>
  </si>
  <si>
    <t>e- (向外) + merge (沉) -&gt; 从沉没中出来 -&gt; 浮现</t>
  </si>
  <si>
    <t>出现，浮现</t>
  </si>
  <si>
    <t>/ɪˈmɜːrdʒ/</t>
  </si>
  <si>
    <t>The sun began to emerge from behind the clouds.</t>
  </si>
  <si>
    <t>太阳开始从云层后面露出来。</t>
  </si>
  <si>
    <t>从水下向外 e- 出来，就是 emerge 浮现。</t>
  </si>
  <si>
    <t>e 向外，merge 沉，浮出水面是 emerge。</t>
  </si>
  <si>
    <t>emergency</t>
  </si>
  <si>
    <t>merg</t>
  </si>
  <si>
    <t>e- (向外) + merg (沉) + -ency (性质/状态) -&gt; 突然冒出的情况 -&gt; 紧急情况</t>
  </si>
  <si>
    <t>紧急情况</t>
  </si>
  <si>
    <t>/ɪˈmɜːrdʒənsi/</t>
  </si>
  <si>
    <t>In case of emergency, call 911.</t>
  </si>
  <si>
    <t>万一发生紧急情况，请拨打 911。</t>
  </si>
  <si>
    <t>突然 emerge 的突发事件，就是 emergency。</t>
  </si>
  <si>
    <t>emergency 紧急况，突发事件快帮忙。</t>
  </si>
  <si>
    <t>immerse</t>
  </si>
  <si>
    <t>merse</t>
  </si>
  <si>
    <t>im- (进入) + merse (浸) -&gt; 进入浸泡状态 -&gt; 沉浸</t>
  </si>
  <si>
    <t>沉浸，使陷入</t>
  </si>
  <si>
    <t>/ɪˈmɜːrs/</t>
  </si>
  <si>
    <t>She immersed herself in her work.</t>
  </si>
  <si>
    <t>她全神贯注地投入到工作中。</t>
  </si>
  <si>
    <t>im- 往里走，immerse 进书本，整个人都沉浸了。</t>
  </si>
  <si>
    <t>immerse 是沉浸，一心一意不分心。</t>
  </si>
  <si>
    <t>merger</t>
  </si>
  <si>
    <t>merg (合并) + -er (名词后缀) -&gt; 合并的行为 -&gt; (企业)合并</t>
  </si>
  <si>
    <t>合并</t>
  </si>
  <si>
    <t>/ˈmɜːrdʒər/</t>
  </si>
  <si>
    <t>The merger of the two giants shook the market.</t>
  </si>
  <si>
    <t>两大巨头的合并震惊了市场。</t>
  </si>
  <si>
    <t>两家公司 merge 之后就变成了一个 merger。</t>
  </si>
  <si>
    <t>merger 名词是合并，企业重组常发生。</t>
  </si>
  <si>
    <t>immersion</t>
  </si>
  <si>
    <t>mers</t>
  </si>
  <si>
    <t>im- (进入) + mers (浸) + -ion (名词后缀) -&gt; 浸入的行为 -&gt; 沉浸</t>
  </si>
  <si>
    <t>沉浸，浸入</t>
  </si>
  <si>
    <t>/ɪˈmɜːrʒn/</t>
  </si>
  <si>
    <t>Total immersion is a good way to learn a language.</t>
  </si>
  <si>
    <t>全身心沉浸是学习语言的好方法。</t>
  </si>
  <si>
    <t>沉浸式学习叫 immersion learning，全身心投入。</t>
  </si>
  <si>
    <t>immersion 是浸泡，学好外语全靠它。</t>
  </si>
  <si>
    <t>submerged</t>
  </si>
  <si>
    <t>sub- (在下面) + merg (沉) + -ed (形容词后缀) -&gt; 在水面下的 -&gt; 淹没的</t>
  </si>
  <si>
    <t>淹没的，水下的</t>
  </si>
  <si>
    <t>/səbˈmɜːrdʒd/</t>
  </si>
  <si>
    <t>The town was submerged by the flood.</t>
  </si>
  <si>
    <t>这个城镇被洪水淹没了。</t>
  </si>
  <si>
    <t>洪水过后，房屋都被 submerged 在水底。</t>
  </si>
  <si>
    <t>submerged 淹没的，水下世界看不见。</t>
  </si>
  <si>
    <t>emergence</t>
  </si>
  <si>
    <t>e- (向外) + merg (沉) + -ence (名词后缀) -&gt; 浮现出来的过程 -&gt; 出现</t>
  </si>
  <si>
    <t>出现，兴起</t>
  </si>
  <si>
    <t>/ɪˈmɜːrdʒəns/</t>
  </si>
  <si>
    <t>The emergence of new technologies changed our lives.</t>
  </si>
  <si>
    <t>新技术的出现改变了我们的生活。</t>
  </si>
  <si>
    <t>随着时间的推移，新事物慢慢 emergence 出来。</t>
  </si>
  <si>
    <t>emergence 是出现，新事物在眼前见。</t>
  </si>
  <si>
    <t>submersible</t>
  </si>
  <si>
    <t>sub- (在下面) + mers (沉) + -ible (可以...的) -&gt; 可以沉入水下的 -&gt; 可潜航的</t>
  </si>
  <si>
    <t>能潜入水下的，潜水艇</t>
  </si>
  <si>
    <t>/səbˈmɜːrsəbl/</t>
  </si>
  <si>
    <t>The researchers used a submersible vehicle to explore the seabed.</t>
  </si>
  <si>
    <t>研究人员使用潜航器探测海底。</t>
  </si>
  <si>
    <t>这个机器可以 sub- 进入水下，所以它是 submersible。</t>
  </si>
  <si>
    <t>submersible 潜水器，深海探测它出力。</t>
  </si>
  <si>
    <t>metabolism</t>
  </si>
  <si>
    <t>bol</t>
  </si>
  <si>
    <t>meta- (改变) + bol (抛/投) + -ism (过程) -&gt; 能量在体内转化抛接的改变过程 -&gt; 新陈代谢</t>
  </si>
  <si>
    <t>新陈代谢</t>
  </si>
  <si>
    <t>/məˈtæbəlɪzəm/</t>
  </si>
  <si>
    <t>A healthy diet can speed up your metabolism.</t>
  </si>
  <si>
    <t>健康的饮食可以加速你的新陈代谢。</t>
  </si>
  <si>
    <t>身体里的 meta-（改变）就是为了保持 metabolism (新陈代谢) 的平衡。</t>
  </si>
  <si>
    <t>meta 改变 bol 抛，新陈代谢身体好。</t>
  </si>
  <si>
    <t>metaphor</t>
  </si>
  <si>
    <t>phor</t>
  </si>
  <si>
    <t>meta- (转移) + phor (携带) -&gt; 将意义携带并转移到另一个词上 -&gt; 隐喻</t>
  </si>
  <si>
    <t>隐喻；暗喻</t>
  </si>
  <si>
    <t>/ˈmetəfə(r)/</t>
  </si>
  <si>
    <t>The author uses the sea as a metaphor for freedom.</t>
  </si>
  <si>
    <t>作者用大海来隐喻自由。</t>
  </si>
  <si>
    <t>用 meta-（转移）的方式 phor（携带）情感，这就是 metaphor (隐喻)。</t>
  </si>
  <si>
    <t>意义转移 meta 走，隐喻修辞它最牛。</t>
  </si>
  <si>
    <t>meta- (改变) + morph (形状) + -osis (过程/状态) -&gt; 形状彻底改变的过程 -&gt; 蜕变</t>
  </si>
  <si>
    <t>蜕变；变态</t>
  </si>
  <si>
    <t>/ˌmetəˈmɔːfəsɪs/</t>
  </si>
  <si>
    <t>The caterpillar underwent a complete metamorphosis into a butterfly.</t>
  </si>
  <si>
    <t>毛毛虫经历了完全的蜕变，变成了蝴蝶。</t>
  </si>
  <si>
    <t>毛毛虫 meta-（改变）了 morph（形状），完成了一场 metamorphosis (蜕变)。</t>
  </si>
  <si>
    <t>meta 改变 morph 形，蜕变成蝶更轻盈。</t>
  </si>
  <si>
    <t>metadata</t>
  </si>
  <si>
    <t>data</t>
  </si>
  <si>
    <t>meta- (关于/更高层) + data (数据) -&gt; 描述数据的数据 -&gt; 元数据</t>
  </si>
  <si>
    <t>元数据</t>
  </si>
  <si>
    <t>/ˈmetədeɪtə/</t>
  </si>
  <si>
    <t>Metadata provides information about other data.</t>
  </si>
  <si>
    <t>元数据提供了关于其他数据的信息。</t>
  </si>
  <si>
    <t>它是关于 data（数据）的 meta-（高级数据），所以叫 metadata (元数据)。</t>
  </si>
  <si>
    <t>meta 关于 data 存，元数据里找真身。</t>
  </si>
  <si>
    <t>metaphysics</t>
  </si>
  <si>
    <t>phys</t>
  </si>
  <si>
    <t>meta- (超越/之后) + phys (自然/物理) + -ics (学科) -&gt; 研究超越自然物理规律的学科 -&gt; 形而上学</t>
  </si>
  <si>
    <t>形而上学；玄学</t>
  </si>
  <si>
    <t>/ˌmetəˈfɪzɪks/</t>
  </si>
  <si>
    <t>In metaphysics, we study the nature of existence.</t>
  </si>
  <si>
    <t>在形而上学中，我们研究存在的本质。</t>
  </si>
  <si>
    <t>研究超越 phys-（物理）的 meta-（高深理论）就是 metaphysics (形而上学)。</t>
  </si>
  <si>
    <t>超越物理 meta 领，形而上学太玄幻。</t>
  </si>
  <si>
    <t>metastasis</t>
  </si>
  <si>
    <t>stasis</t>
  </si>
  <si>
    <t>meta- (改变) + stasis (停留/位置) -&gt; 改变停留的位置 -&gt; 转移</t>
  </si>
  <si>
    <t>（癌细胞）转移</t>
  </si>
  <si>
    <t>/məˈtæstəsɪs/</t>
  </si>
  <si>
    <t>Doctors are monitoring the patient to prevent metastasis.</t>
  </si>
  <si>
    <t>医生正在监控病人以防止转移。</t>
  </si>
  <si>
    <t>本来 stasis（停在那）的细胞 meta-（改变位置）了，就是 metastasis (转移)。</t>
  </si>
  <si>
    <t>meta 改位 stasis 停，癌细胞转移真要命。</t>
  </si>
  <si>
    <t>metonymy</t>
  </si>
  <si>
    <t>met-</t>
  </si>
  <si>
    <t>met- (改变) + onym (名称) + -y (名词后缀) -&gt; 改变名称的使用 -&gt; 借代</t>
  </si>
  <si>
    <t>借代</t>
  </si>
  <si>
    <t>/məˈtɒnəmi/</t>
  </si>
  <si>
    <t>The 'White House' is often used as a metonymy for the US government.</t>
  </si>
  <si>
    <t>“白宫”经常被用作美国政府的借代。</t>
  </si>
  <si>
    <t>把名字 onym（名称）给 met-（换了），这就是 metonymy (借代)。</t>
  </si>
  <si>
    <t>名字换个 met-onym-y，借代指称有魔力。</t>
  </si>
  <si>
    <t>method</t>
  </si>
  <si>
    <t>hod</t>
  </si>
  <si>
    <t>met- (在...之后/跟随) + hod (路) -&gt; 跟随特定的道路寻找真理 -&gt; 方法</t>
  </si>
  <si>
    <t>方法；途径</t>
  </si>
  <si>
    <t>/ˈmeθəd/</t>
  </si>
  <si>
    <t>He developed a new method for teaching English.</t>
  </si>
  <si>
    <t>他开发了一种新的英语教学方法。</t>
  </si>
  <si>
    <t>顺着 hod（路）在后面 met-（跟随）走，就能找到 method (方法)。</t>
  </si>
  <si>
    <t>跟着道路 met-hod 走，做事方法不用愁。</t>
  </si>
  <si>
    <t>metaverse</t>
  </si>
  <si>
    <t>verse</t>
  </si>
  <si>
    <t>meta- (超越) + verse (宇宙) -&gt; 超越现实物理层面的虚拟宇宙 -&gt; 元宇宙</t>
  </si>
  <si>
    <t>元宇宙</t>
  </si>
  <si>
    <t>/ˈmetəvɜːrs/</t>
  </si>
  <si>
    <t>Many tech giants are investing in the metaverse.</t>
  </si>
  <si>
    <t>许多科技巨头正在投资元宇宙。</t>
  </si>
  <si>
    <t>超越 universe (宇宙) 的 meta-（更高层世界）就是 metaverse (元宇宙)。</t>
  </si>
  <si>
    <t>meta 超越宇宙 verse，虚拟世界也真实。</t>
  </si>
  <si>
    <t>metabolic</t>
  </si>
  <si>
    <t>meta- (改变) + bol (抛) + -ic (形容词后缀) -&gt; 关于能量转化改变的 -&gt; 新陈代谢的</t>
  </si>
  <si>
    <t>新陈代谢的</t>
  </si>
  <si>
    <t>/ˌmetəˈbɒlɪk/</t>
  </si>
  <si>
    <t>Regular exercise increases your metabolic rate.</t>
  </si>
  <si>
    <t>规律运动会提高你的新陈代谢率。</t>
  </si>
  <si>
    <t>这个 -ic（的）过程就是 metabolic (新陈代谢的) 反应。</t>
  </si>
  <si>
    <t>meta 改变 bol 词根，代谢速率加个 -ic。</t>
  </si>
  <si>
    <t>medium</t>
  </si>
  <si>
    <t>med</t>
  </si>
  <si>
    <t>med (中间) + -ium (名词后缀) -&gt; 处于中间位置的事物 -&gt; 媒介</t>
  </si>
  <si>
    <t>媒介；中等的</t>
  </si>
  <si>
    <t>/ˈmiːdiəm/</t>
  </si>
  <si>
    <t>English is the medium of instruction in this school.</t>
  </si>
  <si>
    <t>英语是这所学校的教学语言（媒介）。</t>
  </si>
  <si>
    <t>这件衣服是 medium 尺寸的，大小正处于‘中间’。</t>
  </si>
  <si>
    <t>med 是中间，-ium 是名词，合起是媒介。</t>
  </si>
  <si>
    <t>immediate</t>
  </si>
  <si>
    <t>-i-</t>
  </si>
  <si>
    <t>im- (不) + med (中间) + -i- (连接符) + -ate (形容词后缀) -&gt; 没有中间时间间隔的 -&gt; 立即的</t>
  </si>
  <si>
    <t>立即的；直接的</t>
  </si>
  <si>
    <t>/ɪˈmiːdiət/</t>
  </si>
  <si>
    <t>The patient needs immediate attention.</t>
  </si>
  <si>
    <t>这个病人需要立即治疗。</t>
  </si>
  <si>
    <t>因为没有中间隔着时间，所以反应很 immediate。</t>
  </si>
  <si>
    <t>im 不在，med 中间，不用中间等，立即就出现。</t>
  </si>
  <si>
    <t>intermediate</t>
  </si>
  <si>
    <t>inter- (在...之间) + med (中间) + -i- (连接符) + -ate (形容词后缀) -&gt; 处在两个阶段中间的 -&gt; 中间的</t>
  </si>
  <si>
    <t>中间的；中级的</t>
  </si>
  <si>
    <t>/ˌɪntəˈmiːdiət/</t>
  </si>
  <si>
    <t>This is an intermediate English course.</t>
  </si>
  <si>
    <t>这是一个中级英语课程。</t>
  </si>
  <si>
    <t>水平在初级和高级之‘间’，就是 intermediate。</t>
  </si>
  <si>
    <t>inter 之间，med 中间，中级水平两头牵。</t>
  </si>
  <si>
    <t>mediate</t>
  </si>
  <si>
    <t>med (中间) + -i- (连接符) + -ate (动词后缀) -&gt; 站在中间进行协调 -&gt; 调解</t>
  </si>
  <si>
    <t>调解；斡旋</t>
  </si>
  <si>
    <t>/ˈmiːdieɪt/</t>
  </si>
  <si>
    <t>The UN tried to mediate between the two countries.</t>
  </si>
  <si>
    <t>联合国试图在两国之间进行调解。</t>
  </si>
  <si>
    <t>站在两派中间 mediate，希望达成和平。</t>
  </si>
  <si>
    <t>med 中间，ate 动作，站在中间搞调解。</t>
  </si>
  <si>
    <t>mediocre</t>
  </si>
  <si>
    <t>medi (中间) + -ocre (石山) -&gt; 停留在半山腰没有到达顶峰 -&gt; 平庸的</t>
  </si>
  <si>
    <t>平庸的；普通的</t>
  </si>
  <si>
    <t>/ˌmiːdiˈəʊkə(r)/</t>
  </si>
  <si>
    <t>The film was mediocre at best.</t>
  </si>
  <si>
    <t>这部电影充其量也就是平庸之作。</t>
  </si>
  <si>
    <t>表现只在 mediocre 水平，没能爬上成功的巅峰。</t>
  </si>
  <si>
    <t>medi 中间，ocre 山，半山腰上真平庸。</t>
  </si>
  <si>
    <t>medicine</t>
  </si>
  <si>
    <t>med (治愈) + -icine (名词后缀) -&gt; 用来治愈疾病的东西 -&gt; 药物</t>
  </si>
  <si>
    <t>药；医学</t>
  </si>
  <si>
    <t>/ˈmedsn/</t>
  </si>
  <si>
    <t>Take your medicine every four hours.</t>
  </si>
  <si>
    <t>每四小时吃一次药。</t>
  </si>
  <si>
    <t>生病了要吃 medicine，让身体重新被‘治愈’。</t>
  </si>
  <si>
    <t>med 治愈，icine 名，吃药治病身轻松。</t>
  </si>
  <si>
    <t>medieval</t>
  </si>
  <si>
    <t>medi (中间) + -ev (时代) + -al (形容词后缀) -&gt; 历史长河中间的时代 -&gt; 中世纪的</t>
  </si>
  <si>
    <t>中世纪的</t>
  </si>
  <si>
    <t>/ˌmediˈiːvl/</t>
  </si>
  <si>
    <t>The castle is a fine example of medieval architecture.</t>
  </si>
  <si>
    <t>这座城堡是中世纪建筑的精品。</t>
  </si>
  <si>
    <t>那个时期的骑士穿着 medieval 盔甲，处在历史的中段。</t>
  </si>
  <si>
    <t>medi 中间，ev 时代，中世纪风扑面来。</t>
  </si>
  <si>
    <t>Mediterranean</t>
  </si>
  <si>
    <t>-terr-</t>
  </si>
  <si>
    <t>medi (中间) + -terr- (土地) + -anean (形容词后缀) -&gt; 在陆地中间的海 -&gt; 地中海的</t>
  </si>
  <si>
    <t>地中海；地中海的</t>
  </si>
  <si>
    <t>/ˌmedɪtəˈreɪniən/</t>
  </si>
  <si>
    <t>They are cruising the Mediterranean.</t>
  </si>
  <si>
    <t>他们正在地中海航行。</t>
  </si>
  <si>
    <t>Mediterranean 气候宜人，因为它被‘土地’包围在‘中间’。</t>
  </si>
  <si>
    <t>medi 中间，terr 土地，地中之海最美丽。</t>
  </si>
  <si>
    <t>media</t>
  </si>
  <si>
    <t>med (中间) + -ia (复数名词后缀) -&gt; 传递信息的中间手段 -&gt; 媒体</t>
  </si>
  <si>
    <t>媒体；新闻媒介</t>
  </si>
  <si>
    <t>/ˈmiːdiə/</t>
  </si>
  <si>
    <t>The news was all over the media.</t>
  </si>
  <si>
    <t>媒体上到处都是这条新闻。</t>
  </si>
  <si>
    <t>各种 social media 成了人与人之间的‘媒介’。</t>
  </si>
  <si>
    <t>med 中间，ia 复数，媒体传播有门路。</t>
  </si>
  <si>
    <t>remedy</t>
  </si>
  <si>
    <t>re- (加强/再次) + med (治愈) + -y (名词后缀) -&gt; 再次治愈的方法 -&gt; 补救办法；药物</t>
  </si>
  <si>
    <t>补救；治疗</t>
  </si>
  <si>
    <t>/ˈremədi/</t>
  </si>
  <si>
    <t>The best remedy for a cold is rest.</t>
  </si>
  <si>
    <t>治疗感冒最好的方法是休息。</t>
  </si>
  <si>
    <t>我们要找个 remedy 来‘补救’这个错误，重新‘治愈’局面。</t>
  </si>
  <si>
    <t>re 再次，med 治愈，补救方法寻去路。</t>
  </si>
  <si>
    <t>megastar</t>
  </si>
  <si>
    <t>mega-</t>
  </si>
  <si>
    <t>star</t>
  </si>
  <si>
    <t>mega- (巨大) + star (明星) -&gt; 像一颗巨大的星星一样耀眼 -&gt; 巨星</t>
  </si>
  <si>
    <t>巨星</t>
  </si>
  <si>
    <t>/'meɡəstɑːr/</t>
  </si>
  <si>
    <t>The concert features a world-famous megastar.</t>
  </si>
  <si>
    <t>这场音乐会有一位世界闻名的巨星参加。</t>
  </si>
  <si>
    <t>这位 megastar 走在红毯上非常耀眼。</t>
  </si>
  <si>
    <t>Mega 是大，star 是星，合成巨星最出名。</t>
  </si>
  <si>
    <t>megaphone</t>
  </si>
  <si>
    <t>mega- (大) + phone (声音) -&gt; 使声音变大的工具 -&gt; 扩音器</t>
  </si>
  <si>
    <t>扩音器，喇叭</t>
  </si>
  <si>
    <t>/'meɡəfəʊn/</t>
  </si>
  <si>
    <t>The coach shouted instructions through a megaphone.</t>
  </si>
  <si>
    <t>教练通过扩音器大声下达指令。</t>
  </si>
  <si>
    <t>拿着 megaphone 说话全场都能听见。</t>
  </si>
  <si>
    <t>Mega 是大，phone 是音，扩音喇叭传远音。</t>
  </si>
  <si>
    <t>megacity</t>
  </si>
  <si>
    <t>city</t>
  </si>
  <si>
    <t>mega- (巨大) + city (城市) -&gt; 人口规模巨大的城市 -&gt; 大都市</t>
  </si>
  <si>
    <t>大都市</t>
  </si>
  <si>
    <t>/'meɡəsɪti/</t>
  </si>
  <si>
    <t>Tokyo is one of the largest megacities in the world.</t>
  </si>
  <si>
    <t>东京是世界上最大的人口大都市之一。</t>
  </si>
  <si>
    <t>在 megacity 生活节奏非常快。</t>
  </si>
  <si>
    <t>Mega 是大，city 是城，千万人口大都市。</t>
  </si>
  <si>
    <t>megabyte</t>
  </si>
  <si>
    <t>mega- (百万) + byte (字节) -&gt; 一百万个字节的存储单位 -&gt; 兆字节</t>
  </si>
  <si>
    <t>兆字节</t>
  </si>
  <si>
    <t>/'meɡəbaɪt/</t>
  </si>
  <si>
    <t>The file size is about one megabyte.</t>
  </si>
  <si>
    <t>文件大小约为一兆字节。</t>
  </si>
  <si>
    <t>这张照片占了两个 megabyte 的空间。</t>
  </si>
  <si>
    <t>Mega 是百万，byte 是字节，合在一起是兆字节。</t>
  </si>
  <si>
    <t>megalith</t>
  </si>
  <si>
    <t>mega- (巨大) + lith (石头) -&gt; 远古时代的巨大石头 -&gt; 巨石</t>
  </si>
  <si>
    <t>巨石</t>
  </si>
  <si>
    <t>/'meɡəlɪθ/</t>
  </si>
  <si>
    <t>Stonehenge is a famous prehistoric megalith.</t>
  </si>
  <si>
    <t>巨石阵是著名的史前巨石结构。</t>
  </si>
  <si>
    <t>原始人用 megalith 建造了祭坛。</t>
  </si>
  <si>
    <t>Mega 是大，lith 是石，远古巨石留古迹。</t>
  </si>
  <si>
    <t>megastructure</t>
  </si>
  <si>
    <t>structure</t>
  </si>
  <si>
    <t>mega- (巨大) + structure (建筑) -&gt; 规模极其巨大的建筑 -&gt; 巨型结构</t>
  </si>
  <si>
    <t>巨型建筑</t>
  </si>
  <si>
    <t>/'meɡəstrʌktʃər/</t>
  </si>
  <si>
    <t>The dam is a truly impressive megastructure.</t>
  </si>
  <si>
    <t>这座大坝是一个真正令人印象深刻的巨型结构。</t>
  </si>
  <si>
    <t>太空梯是一种科幻中的 megastructure。</t>
  </si>
  <si>
    <t>Mega 是大，structure 结构，巨型工程真雄伟。</t>
  </si>
  <si>
    <t>megastore</t>
  </si>
  <si>
    <t>store</t>
  </si>
  <si>
    <t>mega- (巨大) + store (商店) -&gt; 规模庞大的综合商店 -&gt; 大型商场</t>
  </si>
  <si>
    <t>大型商场</t>
  </si>
  <si>
    <t>/'meɡəstɔːr/</t>
  </si>
  <si>
    <t>They opened a new electronics megastore downtown.</t>
  </si>
  <si>
    <t>他们在市中心新开了一家电子产品大型商场。</t>
  </si>
  <si>
    <t>周六我们去 megastore 购物了。</t>
  </si>
  <si>
    <t>Mega 是大，store 商店，大型商场逛一天。</t>
  </si>
  <si>
    <t>megalomania</t>
  </si>
  <si>
    <t>mania</t>
  </si>
  <si>
    <t>mega- (伟大) + mania (疯狂) -&gt; 狂热地追求伟大的心理状态 -&gt; 权欲狂</t>
  </si>
  <si>
    <t>自大狂，权欲狂</t>
  </si>
  <si>
    <t>/ˌmeɡələ'meɪniə/</t>
  </si>
  <si>
    <t>The dictator's megalomania led to his downfall.</t>
  </si>
  <si>
    <t>那个独裁者的自大狂妄导致了他的垮台。</t>
  </si>
  <si>
    <t>这种 megalomania 的倾向非常危险。</t>
  </si>
  <si>
    <t>Mega 伟大，mania 狂，权力顶端自大狂。</t>
  </si>
  <si>
    <t>megawatt</t>
  </si>
  <si>
    <t>mega- (百万) + watt (瓦特) -&gt; 一百万瓦特功率单位 -&gt; 兆瓦</t>
  </si>
  <si>
    <t>兆瓦</t>
  </si>
  <si>
    <t>/'meɡəwɒt/</t>
  </si>
  <si>
    <t>The power plant produces 500 megawatts of electricity.</t>
  </si>
  <si>
    <t>该发电厂发电量为500兆瓦。</t>
  </si>
  <si>
    <t>这一组风电机组能产出好几个 megawatt 的电量。</t>
  </si>
  <si>
    <t>Mega 是百万，watt 瓦特，兆瓦电力功率大。</t>
  </si>
  <si>
    <t>megavitamin</t>
  </si>
  <si>
    <t>vitamin</t>
  </si>
  <si>
    <t>mega- (大量) + vitamin (维生素) -&gt; 剂量巨大的维生素补给 -&gt; 大剂量维生素</t>
  </si>
  <si>
    <t>大剂量维生素</t>
  </si>
  <si>
    <t>/ˌmeɡə'vaɪtəmɪn/</t>
  </si>
  <si>
    <t>He believes in megavitamin therapy for better health.</t>
  </si>
  <si>
    <t>他相信大剂量维生素疗法能增强健康。</t>
  </si>
  <si>
    <t>医生建议不要随意尝试 megavitamin 疗法。</t>
  </si>
  <si>
    <t>Mega 大量，vitamin 维他命，剂量增加叫大剂量。</t>
  </si>
  <si>
    <t>memory</t>
  </si>
  <si>
    <t>memor</t>
  </si>
  <si>
    <t>memor (记忆) + -y (名词后缀) -&gt; 记忆的行为或能力 -&gt; 记忆</t>
  </si>
  <si>
    <t>记忆，记忆力</t>
  </si>
  <si>
    <t>/'meməri/</t>
  </si>
  <si>
    <t>He has a good memory for names.</t>
  </si>
  <si>
    <t>他的记名字的能力很强。</t>
  </si>
  <si>
    <t>他的 memory 像海绵，能吸收所有知识。</t>
  </si>
  <si>
    <t>mem 记在心，ory 是名缀， memory 记性好。</t>
  </si>
  <si>
    <t>memorize</t>
  </si>
  <si>
    <t>memor (记忆) + -ize (使...化/动词后缀) -&gt; 使某物进入记忆中 -&gt; 记住</t>
  </si>
  <si>
    <t>记住，熟记</t>
  </si>
  <si>
    <t>/'meməraɪz/</t>
  </si>
  <si>
    <t>You need to memorize these vocabulary words.</t>
  </si>
  <si>
    <t>你需要熟记这些词汇。</t>
  </si>
  <si>
    <t>老师要求我们 memorize 这篇课文。</t>
  </si>
  <si>
    <t>ize 动词化，memor 进脑瓜，memorize 把它背。</t>
  </si>
  <si>
    <t>memorial</t>
  </si>
  <si>
    <t>memor (记忆) + -ial (形容词后缀) -&gt; 用来保存记忆的 -&gt; 纪念的</t>
  </si>
  <si>
    <t>纪念碑，纪念的</t>
  </si>
  <si>
    <t>/mə'mɔːriəl/</t>
  </si>
  <si>
    <t>The city built a memorial to the fallen soldiers.</t>
  </si>
  <si>
    <t>这座城市为牺牲的士兵建立了纪念碑。</t>
  </si>
  <si>
    <t>大家在 memorial 碑前献花表示敬意。</t>
  </si>
  <si>
    <t>ial 形容词，为了不忘记，memorial 纪念物。</t>
  </si>
  <si>
    <t>commemorate</t>
  </si>
  <si>
    <t>com- (共同) + memor (记忆) + -ate (动词后缀) -&gt; 大家共同保持记忆 -&gt; 纪念</t>
  </si>
  <si>
    <t>纪念，庆祝</t>
  </si>
  <si>
    <t>/kə'meməreɪt/</t>
  </si>
  <si>
    <t>The festival commemorates the victory.</t>
  </si>
  <si>
    <t>这个节日是为了纪念那场胜利。</t>
  </si>
  <si>
    <t>我们要举行活动来 commemorate 这个日子。</t>
  </si>
  <si>
    <t>com 是一起，memor 是记忆，commemorate 共纪念。</t>
  </si>
  <si>
    <t>memorable</t>
  </si>
  <si>
    <t>memor (记忆) + -able (可...的) -&gt; 值得被记住的 -&gt; 难忘的</t>
  </si>
  <si>
    <t>值得纪念的，难忘的</t>
  </si>
  <si>
    <t>/'memərəbl/</t>
  </si>
  <si>
    <t>It was a truly memorable performance.</t>
  </si>
  <si>
    <t>这真是一场令人难忘的表演。</t>
  </si>
  <si>
    <t>这是一次非常 memorable 的旅行。</t>
  </si>
  <si>
    <t>able 是能够，值得被记住，memorable 忘不掉。</t>
  </si>
  <si>
    <t>memoir</t>
  </si>
  <si>
    <t>mem</t>
  </si>
  <si>
    <t>mem (记忆) + -oir (名词后缀) -&gt; 记录记忆的文字 -&gt; 回忆录</t>
  </si>
  <si>
    <t>回忆录</t>
  </si>
  <si>
    <t>/'memwɑːr/</t>
  </si>
  <si>
    <t>The former president published his memoirs.</t>
  </si>
  <si>
    <t>前总统出版了他的回忆录。</t>
  </si>
  <si>
    <t>退休后，他决定写一本 memoir 记录一生。</t>
  </si>
  <si>
    <t>oir 后缀特，记录我往事，memoir 回忆录。</t>
  </si>
  <si>
    <t>remember</t>
  </si>
  <si>
    <t>re- (再次) + mem (记忆) + -ber (后缀) -&gt; 再次带入记忆中 -&gt; 记得</t>
  </si>
  <si>
    <t>记得，想起</t>
  </si>
  <si>
    <t>/rɪ'membər/</t>
  </si>
  <si>
    <t>I don't remember seeing him before.</t>
  </si>
  <si>
    <t>我不记得以前见过他。</t>
  </si>
  <si>
    <t>请 remember 带上你的雨伞。</t>
  </si>
  <si>
    <t>re 是再次，mem 记心中，remember 想起来。</t>
  </si>
  <si>
    <t>memento</t>
  </si>
  <si>
    <t>mem (记忆) + -ento (名词后缀) -&gt; 用来唤起记忆的小物品 -&gt; 纪念品</t>
  </si>
  <si>
    <t>纪念品</t>
  </si>
  <si>
    <t>/mə'mentəʊ/</t>
  </si>
  <si>
    <t>I kept the sea shell as a memento of our holiday.</t>
  </si>
  <si>
    <t>我保留着这个贝壳作为我们假期的纪念品。</t>
  </si>
  <si>
    <t>这个小挂件是我的 memento。</t>
  </si>
  <si>
    <t>ento 变名词，随身小物件，memento 留念品。</t>
  </si>
  <si>
    <t>immemorial</t>
  </si>
  <si>
    <t>im- (无/不) + memor (记忆) + -ial (形容词后缀) -&gt; 无法通过记忆追溯到起点的 -&gt; 远古的</t>
  </si>
  <si>
    <t>太古的，极古老的</t>
  </si>
  <si>
    <t>/ˌɪmə'mɔːriəl/</t>
  </si>
  <si>
    <t>This custom has existed from time immemorial.</t>
  </si>
  <si>
    <t>这种习俗自古以来就存在。</t>
  </si>
  <si>
    <t>那个习俗来自 time immemorial 的年代。</t>
  </si>
  <si>
    <t>im 是否定，记忆达不到，immemorial 太古老。</t>
  </si>
  <si>
    <t>memorandum</t>
  </si>
  <si>
    <t>memor (记忆) + -andum (应该被...的东西) -&gt; 应该被记住的事项 -&gt; 备忘录</t>
  </si>
  <si>
    <t>备忘录，便笺</t>
  </si>
  <si>
    <t>/ˌmemə'rændəm/</t>
  </si>
  <si>
    <t>He sent a memorandum to all staff members.</t>
  </si>
  <si>
    <t>他向全体员工发出了一份备忘录。</t>
  </si>
  <si>
    <t>老板在 memorandum 上写下了明天的计划。</t>
  </si>
  <si>
    <t>andum 是名词，重要事别忘，memorandum 备忘录。</t>
  </si>
  <si>
    <t>marine</t>
  </si>
  <si>
    <t>mar</t>
  </si>
  <si>
    <t>mar (海) + -ine (的) -&gt; 属于大海的 -&gt; 海洋的</t>
  </si>
  <si>
    <t>海洋的</t>
  </si>
  <si>
    <t>/məˈriːn/</t>
  </si>
  <si>
    <t>Pollution is a serious threat to marine life.</t>
  </si>
  <si>
    <t>污染对海洋生物构成了严重威胁。</t>
  </si>
  <si>
    <t>那个 marine（海洋的）博物馆里有很多鱼。</t>
  </si>
  <si>
    <t>mar是海，ine是白，海洋生活真精彩。</t>
  </si>
  <si>
    <t>submarine</t>
  </si>
  <si>
    <t>sub- (在下面) + mar (海) + -ine (名词后缀) -&gt; 在海面之下的交通工具 -&gt; 潜水艇</t>
  </si>
  <si>
    <t>潜水艇</t>
  </si>
  <si>
    <t>/ˌsʌbməˈriːn/</t>
  </si>
  <si>
    <t>The submarine dove to a depth of 500 meters.</t>
  </si>
  <si>
    <t>潜水艇潜到了500米深处。</t>
  </si>
  <si>
    <t>这艘 submarine（潜水艇）在 sub 下面的 mar 海里开。</t>
  </si>
  <si>
    <t>sub在下，mar在海，潜艇深藏看不见。</t>
  </si>
  <si>
    <t>maritime</t>
  </si>
  <si>
    <t>-iti-</t>
  </si>
  <si>
    <t>mar (海) + -iti- (连接词) + -me (形容词后缀) -&gt; 与大海的商业或航行有关的 -&gt; 海运的</t>
  </si>
  <si>
    <t>海运的；海事的</t>
  </si>
  <si>
    <t>/ˈmærɪtaɪm/</t>
  </si>
  <si>
    <t>San Francisco has a long maritime history.</t>
  </si>
  <si>
    <t>旧金山有着悠久的海运历史。</t>
  </si>
  <si>
    <t>那个 maritime（海运的）博物馆展示了古代罗盘。</t>
  </si>
  <si>
    <t>maritime是海运，海上贸易很兴盛。</t>
  </si>
  <si>
    <t>marina</t>
  </si>
  <si>
    <t>mar (海) + -ina (处所后缀) -&gt; 停靠海上船只的地方 -&gt; 游艇码头</t>
  </si>
  <si>
    <t>游艇码头</t>
  </si>
  <si>
    <t>/məˈriːnə/</t>
  </si>
  <si>
    <t>We moored our boat at the local marina.</t>
  </si>
  <si>
    <t>我们将船停靠在当地的游艇码头。</t>
  </si>
  <si>
    <t>他在 marina（游艇码头）租了一艘船。</t>
  </si>
  <si>
    <t>marina码头边，游艇并排在水面。</t>
  </si>
  <si>
    <t>mariner</t>
  </si>
  <si>
    <t>-in-</t>
  </si>
  <si>
    <t>mar (海) + -in- (连接词) + -er (人) -&gt; 在海上工作的人 -&gt; 水手</t>
  </si>
  <si>
    <t>水手；船员</t>
  </si>
  <si>
    <t>/ˈmærɪnər/</t>
  </si>
  <si>
    <t>The ancient mariner told a tale of the sea.</t>
  </si>
  <si>
    <t>那位老水手讲述了一个关于大海的故事。</t>
  </si>
  <si>
    <t>勇敢的 mariner（水手）不怕海浪。</t>
  </si>
  <si>
    <t>mariner是水手，海上风浪到处走。</t>
  </si>
  <si>
    <t>mermaid</t>
  </si>
  <si>
    <t>mer</t>
  </si>
  <si>
    <t>maid</t>
  </si>
  <si>
    <t>mer (海) + maid (少女) -&gt; 生活在海里的少女 -&gt; 美人鱼</t>
  </si>
  <si>
    <t>美人鱼</t>
  </si>
  <si>
    <t>/ˈmɜːrmeɪd/</t>
  </si>
  <si>
    <t>The mermaid is a legendary creature of the sea.</t>
  </si>
  <si>
    <t>美人鱼是传说中的海洋生物。</t>
  </si>
  <si>
    <t>童话里 mermaid（美人鱼）救了王子。</t>
  </si>
  <si>
    <t>mer是海，maid是妹，美人鱼在海里睡。</t>
  </si>
  <si>
    <t>marsh</t>
  </si>
  <si>
    <t>marsh (源自 mer，池塘/湿地) -&gt; 积水之地 -&gt; 沼泽</t>
  </si>
  <si>
    <t>沼泽；湿地</t>
  </si>
  <si>
    <t>/mɑːrʃ/</t>
  </si>
  <si>
    <t>The marsh is home to many rare birds.</t>
  </si>
  <si>
    <t>这片沼泽是许多稀有鸟类的家园。</t>
  </si>
  <si>
    <t>这片 marsh（沼泽）里到处是泥土。</t>
  </si>
  <si>
    <t>marsh沼泽地，走路千万别大意。</t>
  </si>
  <si>
    <t>marshy</t>
  </si>
  <si>
    <t>marsh (沼泽) + -y (形容词后缀) -&gt; 像沼泽一样的 -&gt; 沼泽的；湿软的</t>
  </si>
  <si>
    <t>沼泽的</t>
  </si>
  <si>
    <t>/ˈmɑːrʃi/</t>
  </si>
  <si>
    <t>The ground was marshy after the heavy rain.</t>
  </si>
  <si>
    <t>大雨过后，地面变得湿软如沼泽。</t>
  </si>
  <si>
    <t>在 marshy（沼泽的）地方很难行走。</t>
  </si>
  <si>
    <t>marshy加个y，土地湿软踩成泥。</t>
  </si>
  <si>
    <t>aquamarine</t>
  </si>
  <si>
    <t>aqua-</t>
  </si>
  <si>
    <t>aqua- (水) + mar (海) + -ine (的) -&gt; 像海水一样颜色的 -&gt; 海蓝宝石</t>
  </si>
  <si>
    <t>海蓝宝石；青绿色</t>
  </si>
  <si>
    <t>/ˌækwəməˈriːn/</t>
  </si>
  <si>
    <t>She wore a stunning aquamarine necklace.</t>
  </si>
  <si>
    <t>她戴着一条夺目的海蓝宝石项链。</t>
  </si>
  <si>
    <t>这块 aquamarine（海蓝宝石）的颜色像大海一样。</t>
  </si>
  <si>
    <t>aqua水，mar海，海蓝宝石人人爱。</t>
  </si>
  <si>
    <t>transmarine</t>
  </si>
  <si>
    <t>trans- (横跨/在那边) + mar (海) + -ine (的) -&gt; 跨越海洋的 -&gt; 海外的</t>
  </si>
  <si>
    <t>海外的；横跨海洋的</t>
  </si>
  <si>
    <t>/ˌtrænzməˈriːn/</t>
  </si>
  <si>
    <t>The company is looking for transmarine markets.</t>
  </si>
  <si>
    <t>这家公司正在寻找海外市场。</t>
  </si>
  <si>
    <t>他们通过 transmarine（跨海的）贸易发了财。</t>
  </si>
  <si>
    <t>trans跨越，mar是海，海外市场大舞台。</t>
  </si>
  <si>
    <t>maternal</t>
  </si>
  <si>
    <t>mater</t>
  </si>
  <si>
    <t>mater(母亲) + -al(形容词后缀) -&gt; 母亲的特征 -&gt; 母性的</t>
  </si>
  <si>
    <t>母亲的</t>
  </si>
  <si>
    <t>/məˈtɜːnl/</t>
  </si>
  <si>
    <t>She has a very strong maternal instinct.</t>
  </si>
  <si>
    <t>她有很强的母性本能。</t>
  </si>
  <si>
    <t>这位女警察表现出了 maternal (母性的) 关怀，照顾着走丢的小孩。</t>
  </si>
  <si>
    <t>mater 母亲 al 的，母性关怀最温暖。</t>
  </si>
  <si>
    <t>maternity</t>
  </si>
  <si>
    <t>-n-</t>
  </si>
  <si>
    <t>mater(母亲) + -n- + -ity(性质/状态) -&gt; 母亲的身份或状态 -&gt; 怀孕/产假</t>
  </si>
  <si>
    <t>产科的</t>
  </si>
  <si>
    <t>/məˈtɜːnəti/</t>
  </si>
  <si>
    <t>She is currently on maternity leave.</t>
  </si>
  <si>
    <t>她目前正在休产假。</t>
  </si>
  <si>
    <t>她在 maternity (产假) 期间学习了如何照顾婴儿。</t>
  </si>
  <si>
    <t>mater 加上 ity，产假期间要休息。</t>
  </si>
  <si>
    <t>matrimony</t>
  </si>
  <si>
    <t>matri</t>
  </si>
  <si>
    <t>matri(母亲) + -mony(状态) -&gt; 成为母亲的前置状态 -&gt; 婚姻</t>
  </si>
  <si>
    <t>结婚</t>
  </si>
  <si>
    <t>/ˈmætrɪməni/</t>
  </si>
  <si>
    <t>They were joined in holy matrimony.</t>
  </si>
  <si>
    <t>他们结为了神圣的夫妻。</t>
  </si>
  <si>
    <t>这对新人迈入了神圣的 matrimony (婚姻) 殿堂。</t>
  </si>
  <si>
    <t>matri 母亲 mony 态，婚姻状态是神圣。</t>
  </si>
  <si>
    <t>matrix</t>
  </si>
  <si>
    <t>matr</t>
  </si>
  <si>
    <t>matr(母亲) + -ix(名词后缀) -&gt; 像母亲一样孕育事物的载体 -&gt; 矩阵/母体</t>
  </si>
  <si>
    <t>矩阵</t>
  </si>
  <si>
    <t>/ˈmeɪtrɪks/</t>
  </si>
  <si>
    <t>The company is organized in a complex matrix.</t>
  </si>
  <si>
    <t>这家公司按复杂的矩阵模式进行组织。</t>
  </si>
  <si>
    <t>在数学课上，我们学习了如何计算 matrix (矩阵)。</t>
  </si>
  <si>
    <t>matr 母亲 ix 载，矩阵就像母体排。</t>
  </si>
  <si>
    <t>material</t>
  </si>
  <si>
    <t>mater(母亲/源头) + -ial(的) -&gt; 事物最基础、像母体一样的来源 -&gt; 物质/材料</t>
  </si>
  <si>
    <t>材料/物质</t>
  </si>
  <si>
    <t>/məˈtɪəriəl/</t>
  </si>
  <si>
    <t>Wood is a common building material.</t>
  </si>
  <si>
    <t>木材是一种常见的建筑材料。</t>
  </si>
  <si>
    <t>我们需要收集足够的 material (材料) 来完成这个项目。</t>
  </si>
  <si>
    <t>mater 源头 ial，各种材料真不少。</t>
  </si>
  <si>
    <t>matron</t>
  </si>
  <si>
    <t>matr(母亲) + -on(身份) -&gt; 具有母亲般地位的女性 -&gt; 护士长/主妇</t>
  </si>
  <si>
    <t>护士长</t>
  </si>
  <si>
    <t>/ˈmeɪtrən/</t>
  </si>
  <si>
    <t>The school matron took care of the sick children.</t>
  </si>
  <si>
    <t>学校的宿管老师照顾生病的孩子。</t>
  </si>
  <si>
    <t>医院的 matron (护士长) 严格管理着病房的秩序。</t>
  </si>
  <si>
    <t>matr 母亲 on 身份，管家婆或护士长。</t>
  </si>
  <si>
    <t>matriarch</t>
  </si>
  <si>
    <t>matri(母亲) + -arch(统治者) -&gt; 像母亲一样的统治者 -&gt; 女家长</t>
  </si>
  <si>
    <t>女家长</t>
  </si>
  <si>
    <t>/ˈmeɪtriɑːk/</t>
  </si>
  <si>
    <t>The family matriarch made all the big decisions.</t>
  </si>
  <si>
    <t>家族里的女家长决定了所有重大事项。</t>
  </si>
  <si>
    <t>这位老奶奶是家族中德高望重的 matriarch (女家长)。</t>
  </si>
  <si>
    <t>matri 母亲 arch 官，女权家长说了算。</t>
  </si>
  <si>
    <t>matriculate</t>
  </si>
  <si>
    <t>-cul-</t>
  </si>
  <si>
    <t>matri(母亲/母校) + -cul(小词/联系) + -ate(动词) -&gt; 登记在母校名册上 -&gt; 录取/入学</t>
  </si>
  <si>
    <t>录取</t>
  </si>
  <si>
    <t>/məˈtrɪkjuleɪt/</t>
  </si>
  <si>
    <t>He matriculated at Oxford University in 2022.</t>
  </si>
  <si>
    <t>他于2022年被牛津大学录取入学。</t>
  </si>
  <si>
    <t>经过努力，他终于 matriculate (录取入学) 到了理想的大学。</t>
  </si>
  <si>
    <t>matri 母亲 ate 动，录取入学真光荣。</t>
  </si>
  <si>
    <t>matricide</t>
  </si>
  <si>
    <t>matri(母亲) + -cide(切割/杀) -&gt; 杀掉母亲的行为 -&gt; 弑母</t>
  </si>
  <si>
    <t>杀母罪</t>
  </si>
  <si>
    <t>/ˈmætrɪsaɪd/</t>
  </si>
  <si>
    <t>The play tells a tragic story of matricide.</t>
  </si>
  <si>
    <t>这出戏讲述了一个弑母的悲剧故事。</t>
  </si>
  <si>
    <t>在古希腊神话中，常有关于 matricide (弑母) 的悲剧描述。</t>
  </si>
  <si>
    <t>matri 母亲 cide 杀，弑母之罪太可怕。</t>
  </si>
  <si>
    <t>maternally</t>
  </si>
  <si>
    <t>mater(母亲) + -al(的) + -ly(地) -&gt; 带着母亲色彩地 -&gt; 慈祥地/母性地</t>
  </si>
  <si>
    <t>慈祥地</t>
  </si>
  <si>
    <t>/məˈtɜːnəli/</t>
  </si>
  <si>
    <t>She smiled maternally at the sleeping infant.</t>
  </si>
  <si>
    <t>她对着熟睡的婴儿慈爱地微笑。</t>
  </si>
  <si>
    <t>她 maternally (慈祥地) 拍了拍孩子的背，让他安稳入睡。</t>
  </si>
  <si>
    <t>mater 母亲 ally 地，慈祥关怀不缺席。</t>
  </si>
  <si>
    <t>machine</t>
  </si>
  <si>
    <t>mach</t>
  </si>
  <si>
    <t>mach (机器) + -ine (名词后缀，表物) -&gt; 被制造出来的执行工作的设备 -&gt; 机器</t>
  </si>
  <si>
    <t>机器</t>
  </si>
  <si>
    <t>/məˈʃiːn/</t>
  </si>
  <si>
    <t>The factory installed a new machine to speed up production.</t>
  </si>
  <si>
    <t>工厂安装了一台新机器以加快生产。</t>
  </si>
  <si>
    <t>这台 machine 正在高速运转，发出了轰隆隆的声音。</t>
  </si>
  <si>
    <t>mach 是机器，ine 是东西，合在一起是机器。</t>
  </si>
  <si>
    <t>mechanic</t>
  </si>
  <si>
    <t>mech</t>
  </si>
  <si>
    <t>mech (机器) + -an (人) + -ic (名词后缀) -&gt; 修理或操作机器的人 -&gt; 技工</t>
  </si>
  <si>
    <t>技工，机修工</t>
  </si>
  <si>
    <t>/məˈkænɪk/</t>
  </si>
  <si>
    <t>The mechanic is fixing the broken engine.</t>
  </si>
  <si>
    <t>技工正在修理坏了的引擎。</t>
  </si>
  <si>
    <t>我的车坏了，得赶紧找个 mechanic 来修一下。</t>
  </si>
  <si>
    <t>mech 修机器，an ic 变职业，技工修车真给力。</t>
  </si>
  <si>
    <t>mechanism</t>
  </si>
  <si>
    <t>mech (机器) + -an (过程) + -ism (制度/体系) -&gt; 机器运行的一套体系 -&gt; 机制</t>
  </si>
  <si>
    <t>机制，构造</t>
  </si>
  <si>
    <t>/ˈmekənɪzəm/</t>
  </si>
  <si>
    <t>The mechanism of the lock is very complex.</t>
  </si>
  <si>
    <t>这把锁的构造非常复杂。</t>
  </si>
  <si>
    <t>我们要研究这个系统的运行 mechanism，才能找到漏洞。</t>
  </si>
  <si>
    <t>mech 机器 ism 论，运行机制在其中。</t>
  </si>
  <si>
    <t>mechanical</t>
  </si>
  <si>
    <t>mech (机器) + -an (相关的) + -ical (形容词后缀) -&gt; 与机器相关的或像机器一样的 -&gt; 机械的</t>
  </si>
  <si>
    <t>机械的，呆板的</t>
  </si>
  <si>
    <t>/məˈkænɪkl/</t>
  </si>
  <si>
    <t>The failure was due to a mechanical problem.</t>
  </si>
  <si>
    <t>这次失败是由于机械故障引起的。</t>
  </si>
  <si>
    <t>他 mechanical 地重复着同样的动作，没有任何感情。</t>
  </si>
  <si>
    <t>mech 机器 ical 的，机械呆板没灵气。</t>
  </si>
  <si>
    <t>machinery</t>
  </si>
  <si>
    <t>mach (机器) + -ine (物件) + -ry (总称) -&gt; 机器的总称 -&gt; 机械装置</t>
  </si>
  <si>
    <t>（总称）机械，机器</t>
  </si>
  <si>
    <t>/məˈʃiːnəri/</t>
  </si>
  <si>
    <t>Heavy machinery is used on the construction site.</t>
  </si>
  <si>
    <t>建筑工地上使用了重型机械。</t>
  </si>
  <si>
    <t>工厂里到处都是重型 machinery，非常壮观。</t>
  </si>
  <si>
    <t>machine 后面加个 ry，机器总称别忘记。</t>
  </si>
  <si>
    <t>mechanics</t>
  </si>
  <si>
    <t>mech (机器) + -an (相关的) + -ics (学科后缀) -&gt; 研究机器运动和力的学科 -&gt; 力学</t>
  </si>
  <si>
    <t>力学，机械学</t>
  </si>
  <si>
    <t>/məˈkænɪks/</t>
  </si>
  <si>
    <t>He is studying quantum mechanics at university.</t>
  </si>
  <si>
    <t>他正在大学学习量子力学。</t>
  </si>
  <si>
    <t>学好 mechanics，才能理解机器是怎么转动的。</t>
  </si>
  <si>
    <t>mech 后面有 ics，力学学科最精密。</t>
  </si>
  <si>
    <t>mechanize</t>
  </si>
  <si>
    <t>mech (机器) + -an (过程) + -ize (动词后缀，使...) -&gt; 使其变为机器化 -&gt; 使机械化</t>
  </si>
  <si>
    <t>使机械化</t>
  </si>
  <si>
    <t>/ˈmekənaɪz/</t>
  </si>
  <si>
    <t>The farm was mechanized to increase productivity.</t>
  </si>
  <si>
    <t>农场实现了机械化以提高生产率。</t>
  </si>
  <si>
    <t>现代农业已经完全 mechanize 了，效率大大提升。</t>
  </si>
  <si>
    <t>mech 机器 ize 化，机械发展靠国家。</t>
  </si>
  <si>
    <t>machinist</t>
  </si>
  <si>
    <t>mach (机器) + -in (物) + -ist (人) -&gt; 操作机器的技术人员 -&gt; 机械师</t>
  </si>
  <si>
    <t>机械师</t>
  </si>
  <si>
    <t>/məˈʃiːnɪst/</t>
  </si>
  <si>
    <t>The machinist precisely shaped the metal part.</t>
  </si>
  <si>
    <t>机械师精确地加工了金属零件。</t>
  </si>
  <si>
    <t>作为一名优秀的 machinist，他操作车床非常熟练。</t>
  </si>
  <si>
    <t>mach 机器 ist 人，机械师是手艺人。</t>
  </si>
  <si>
    <t>mechanization</t>
  </si>
  <si>
    <t>mech (机器) + -an (过程) + -ization (名词后缀，...化) -&gt; 机器替代人力的过程 -&gt; 机械化</t>
  </si>
  <si>
    <t>机械化</t>
  </si>
  <si>
    <t>/ˌmekənaɪˈzeɪʃn/</t>
  </si>
  <si>
    <t>The mechanization of agriculture changed society.</t>
  </si>
  <si>
    <t>农业的机械化改变了社会。</t>
  </si>
  <si>
    <t>工业革命带来的 mechanization 彻底解放了生产力。</t>
  </si>
  <si>
    <t>mech 词根 ization，机械化是新动向。</t>
  </si>
  <si>
    <t>biomechanics</t>
  </si>
  <si>
    <t>bio-</t>
  </si>
  <si>
    <t>bio- (生命) + mech (机器/力) + -an (相关的) + -ics (学科) -&gt; 研究生命体运动力的学科 -&gt; 生物力学</t>
  </si>
  <si>
    <t>生物力学</t>
  </si>
  <si>
    <t>/ˌbaɪəʊməˈkænɪks/</t>
  </si>
  <si>
    <t>The athlete's movements were analyzed using biomechanics.</t>
  </si>
  <si>
    <t>利用生物力学分析了该运动员的动作。</t>
  </si>
  <si>
    <t>研究昆虫如何飞行需要用到 biomechanics 的知识。</t>
  </si>
  <si>
    <t>bio 生命 mech 力，生物力学研机理。</t>
  </si>
  <si>
    <t>manual</t>
  </si>
  <si>
    <t>manu</t>
  </si>
  <si>
    <t>manu (手) + -al (形容词后缀) -&gt; 手部的或需要手的 -&gt; 手工的</t>
  </si>
  <si>
    <t>手工的；手册</t>
  </si>
  <si>
    <t>/ˈmænjuəl/</t>
  </si>
  <si>
    <t>The company published a technical manual for the new machine.</t>
  </si>
  <si>
    <t>公司为这台新机器出版了一本技术手册。</t>
  </si>
  <si>
    <t>这本使用 manual（手册）里解释了所有 manual（手工的）操作步骤。</t>
  </si>
  <si>
    <t>manu 是手，al 是的，手工手册全都有。</t>
  </si>
  <si>
    <t>manufacture</t>
  </si>
  <si>
    <t>fact</t>
  </si>
  <si>
    <t>manu (手) + fact (做) + -ure (名词后缀) -&gt; 用手制作 -&gt; 制造</t>
  </si>
  <si>
    <t>制造；制造业</t>
  </si>
  <si>
    <t>/ˌmænjuˈfæktʃə(r)/</t>
  </si>
  <si>
    <t>The company manufactures consumer electronics.</t>
  </si>
  <si>
    <t>这家公司制造消费类电子产品。</t>
  </si>
  <si>
    <t>这家工厂 manufacture（制造）了很多产品，规模在制造业中很大。</t>
  </si>
  <si>
    <t>manu 是手，fact 是做，制造出来好货多。</t>
  </si>
  <si>
    <t>manuscript</t>
  </si>
  <si>
    <t>script</t>
  </si>
  <si>
    <t>manu (手) + script (写) -&gt; 用手写出的东西 -&gt; 手稿</t>
  </si>
  <si>
    <t>手稿；原稿</t>
  </si>
  <si>
    <t>/ˈmænjuskrɪpt/</t>
  </si>
  <si>
    <t>He sent his manuscript to the publisher last week.</t>
  </si>
  <si>
    <t>他上周把他的手稿寄给了出版商。</t>
  </si>
  <si>
    <t>作家用笔写下了他的第一份 manuscript（手稿），充满汗水的痕迹。</t>
  </si>
  <si>
    <t>manu 是手，script 写字，手稿原稿全是字。</t>
  </si>
  <si>
    <t>man</t>
  </si>
  <si>
    <t>man (手) + -age (动词后缀) -&gt; 用手掌控（原指驯马） -&gt; 管理</t>
  </si>
  <si>
    <t>管理；设法完成</t>
  </si>
  <si>
    <t>/ˈmænɪdʒ/</t>
  </si>
  <si>
    <t>She managed to finish the project on time.</t>
  </si>
  <si>
    <t>她设法准时完成了那个项目。</t>
  </si>
  <si>
    <t>一个好的 manager（经理）能够 manage（管理）好各种复杂的人事关系。</t>
  </si>
  <si>
    <t>man 用手抓，age 变动词，管理公司有一套。</t>
  </si>
  <si>
    <t>manipulate</t>
  </si>
  <si>
    <t>pul</t>
  </si>
  <si>
    <t>manu (手) + pul (填满/引申为抓握) + -ate (动词后缀) -&gt; 用手熟练地摆弄 -&gt; 操纵</t>
  </si>
  <si>
    <t>操纵；控制</t>
  </si>
  <si>
    <t>/məˈnɪpjuleɪt/</t>
  </si>
  <si>
    <t>He was accused of trying to manipulate the stock market.</t>
  </si>
  <si>
    <t>他被指控企图操纵股市。</t>
  </si>
  <si>
    <t>坏人试图 manipulate（操纵）舆论，但真相总会大白。</t>
  </si>
  <si>
    <t>manu 是手，pulate 动，操纵傀儡动一动。</t>
  </si>
  <si>
    <t>manifest</t>
  </si>
  <si>
    <t>mani</t>
  </si>
  <si>
    <t>fest</t>
  </si>
  <si>
    <t>mani (手) + fest (被打中/触碰) -&gt; 伸手可及的 -&gt; 显而易见的</t>
  </si>
  <si>
    <t>显而易见的；显示</t>
  </si>
  <si>
    <t>/ˈmænɪfest/</t>
  </si>
  <si>
    <t>His relief was manifest to everyone.</t>
  </si>
  <si>
    <t>他的宽慰对每个人来说都是显而易见的。</t>
  </si>
  <si>
    <t>他的恐惧 manifest（显现）在脸上，这在当时是 manifest（明显的）。</t>
  </si>
  <si>
    <t>mani 用手，fest 触碰，显而易见能碰到。</t>
  </si>
  <si>
    <t>emancipate</t>
  </si>
  <si>
    <t>cip</t>
  </si>
  <si>
    <t>e- (出) + man (手) + cip (拿) + -ate (动词后缀) -&gt; 从掌权者手中拿出来 -&gt; 解放</t>
  </si>
  <si>
    <t>解放；释放</t>
  </si>
  <si>
    <t>/ɪˈmænsɪpeɪt/</t>
  </si>
  <si>
    <t>The slaves were emancipated in 1863.</t>
  </si>
  <si>
    <t>奴隶们于1863年获得了解放。</t>
  </si>
  <si>
    <t>林肯签署法令，emancipate（解放）了所有奴隶，让他们获得自由。</t>
  </si>
  <si>
    <t>e 往外走，man 是手，解放自由手牵手。</t>
  </si>
  <si>
    <t>mandate</t>
  </si>
  <si>
    <t>date</t>
  </si>
  <si>
    <t>man (手) + date (给) -&gt; 亲手交给对方任务 -&gt; 授权</t>
  </si>
  <si>
    <t>授权；强制执行</t>
  </si>
  <si>
    <t>/ˈmændeɪt/</t>
  </si>
  <si>
    <t>The government has a mandate to reform the economy.</t>
  </si>
  <si>
    <t>政府获得授权进行经济改革。</t>
  </si>
  <si>
    <t>新政府得到了选民的 mandate（授权），开始推行新政策。</t>
  </si>
  <si>
    <t>man 是手，date 是给，任务交手有授权。</t>
  </si>
  <si>
    <t>manicure</t>
  </si>
  <si>
    <t>cure</t>
  </si>
  <si>
    <t>mani (手) + cure (照顾) -&gt; 对手的照顾 -&gt; 修剪指甲/美甲</t>
  </si>
  <si>
    <t>指甲护理；修剪指甲</t>
  </si>
  <si>
    <t>/ˈmænɪkjʊə(r)/</t>
  </si>
  <si>
    <t>She went to the salon for a manicure.</t>
  </si>
  <si>
    <t>她去美容院修剪指甲。</t>
  </si>
  <si>
    <t>在周末，她喜欢去店里做一次舒服的 manicure（美甲）。</t>
  </si>
  <si>
    <t>mani 是手，cure 是医，修剪指甲手美丽。</t>
  </si>
  <si>
    <t>maintain</t>
  </si>
  <si>
    <t>main</t>
  </si>
  <si>
    <t>tain</t>
  </si>
  <si>
    <t>main (手) + tain (握住) -&gt; 用手持续握住 -&gt; 维持</t>
  </si>
  <si>
    <t>维持；保养</t>
  </si>
  <si>
    <t>/meɪnˈteɪn/</t>
  </si>
  <si>
    <t>It is important to maintain a healthy diet.</t>
  </si>
  <si>
    <t>保持健康的饮食习惯很重要。</t>
  </si>
  <si>
    <t>为了 maintain（维持）机器的性能，必须定期进行 maintenance（保养）。</t>
  </si>
  <si>
    <t>main 是手，tain 拿住，维持原样不动摇。</t>
  </si>
  <si>
    <t>command</t>
  </si>
  <si>
    <t>mand</t>
  </si>
  <si>
    <t>com- (加强) + mand (命令) -&gt; 强化执行的指令 -&gt; 命令/指挥</t>
  </si>
  <si>
    <t>命令，掌握</t>
  </si>
  <si>
    <t>/kəˈmɑːnd/</t>
  </si>
  <si>
    <t>The general issued a command to attack.</t>
  </si>
  <si>
    <t>将军下达了进攻的命令。</t>
  </si>
  <si>
    <t>这位 commander 对全军拥有绝对的 command，所有人都得听他指挥。</t>
  </si>
  <si>
    <t>com加强，mand命令，指挥掌握在手中。</t>
  </si>
  <si>
    <t>demand</t>
  </si>
  <si>
    <t>de- (强调) + mand (命令) -&gt; 强制性的命令或索取 -&gt; 要求</t>
  </si>
  <si>
    <t>要求，需求</t>
  </si>
  <si>
    <t>/dɪˈmɑːnd/</t>
  </si>
  <si>
    <t>The workers demand higher wages.</t>
  </si>
  <si>
    <t>工人们要求提高工资。</t>
  </si>
  <si>
    <t>他这种 demand 太过分了，就像下达了一个不讲理的命令。</t>
  </si>
  <si>
    <t>de强调，mand命令，强制要求别忘记。</t>
  </si>
  <si>
    <t>mand (命令/委托) + -ate (动词/名词后缀) -&gt; 交付的任务或权力 -&gt; 授权/托管</t>
  </si>
  <si>
    <t>授权，委任</t>
  </si>
  <si>
    <t>The government has a mandate to reform the tax system.</t>
  </si>
  <si>
    <t>政府拥有改革税制的授权。</t>
  </si>
  <si>
    <t>既然获得了人民的 mandate，就应该认真执行这份委托。</t>
  </si>
  <si>
    <t>mand委托，ate后缀，获得授权名正言顺。</t>
  </si>
  <si>
    <t>mandatory</t>
  </si>
  <si>
    <t>mand (命令) + -at (后缀) + -ory (形容词后缀) -&gt; 带有命令性质的 -&gt; 强制性的</t>
  </si>
  <si>
    <t>强制的，义务的</t>
  </si>
  <si>
    <t>/ˈmændətəri/</t>
  </si>
  <si>
    <t>Wearing a seat belt is mandatory.</t>
  </si>
  <si>
    <t>系好安全带是强制性的。</t>
  </si>
  <si>
    <t>这件事是 mandatory 的，也就是带有必须执行的 command 性质。</t>
  </si>
  <si>
    <t>mand命令，ory形容词，强制执行别迟疑。</t>
  </si>
  <si>
    <t>commander</t>
  </si>
  <si>
    <t>com- (加强) + mand (命令) + -er (人) -&gt; 下达命令的人 -&gt; 指挥官</t>
  </si>
  <si>
    <t>指挥官，司令官</t>
  </si>
  <si>
    <t>/kəˈmɑːndə(r)/</t>
  </si>
  <si>
    <t>He was a commander in the navy.</t>
  </si>
  <si>
    <t>他是海军里的一名指挥官。</t>
  </si>
  <si>
    <t>那个 commander 很有威信，他的 command 无人不从。</t>
  </si>
  <si>
    <t>com加强，mand命令，er人是最高指挥。</t>
  </si>
  <si>
    <t>reprimand</t>
  </si>
  <si>
    <t>pri-</t>
  </si>
  <si>
    <t>re- (相反/往回) + pri- (压制) + mand (命令) -&gt; 以命令的方式压制回去 -&gt; 训诫/斥责</t>
  </si>
  <si>
    <t>谴责，训斥</t>
  </si>
  <si>
    <t>/ˈreprɪmɑːnd/</t>
  </si>
  <si>
    <t>The officer received a severe reprimand.</t>
  </si>
  <si>
    <t>那名军官受到了严厉的训诫。</t>
  </si>
  <si>
    <t>因为不听从 command，他受到了上级的 reprimand。</t>
  </si>
  <si>
    <t>re返回，mand命令，当众斥责真丢脸。</t>
  </si>
  <si>
    <t>remand</t>
  </si>
  <si>
    <t>re- (回) + mand (委托/命令) -&gt; 重新交回委托人手中 -&gt; 还押/送回</t>
  </si>
  <si>
    <t>还押，送回</t>
  </si>
  <si>
    <t>/rɪˈmɑːnd/</t>
  </si>
  <si>
    <t>The suspect was remanded in custody.</t>
  </si>
  <si>
    <t>嫌疑人被还押候审。</t>
  </si>
  <si>
    <t>法官下令 remand 嫌疑人，将其重新交给警方看管。</t>
  </si>
  <si>
    <t>re回来，mand委托，还押送回重交托。</t>
  </si>
  <si>
    <t>countermand</t>
  </si>
  <si>
    <t>counter-</t>
  </si>
  <si>
    <t>counter- (相反) + mand (命令) -&gt; 发布相反的命令 -&gt; 撤回/取消</t>
  </si>
  <si>
    <t>取消（命令），撤回</t>
  </si>
  <si>
    <t>/ˌkaʊntəˈmɑːnd/</t>
  </si>
  <si>
    <t>The general decided to countermand the order.</t>
  </si>
  <si>
    <t>将军决定撤回命令。</t>
  </si>
  <si>
    <t>旧的 command 已经不适用了，需要立刻 countermand 它。</t>
  </si>
  <si>
    <t>counter相反，mand命令，撤回指令反向行。</t>
  </si>
  <si>
    <t>commandment</t>
  </si>
  <si>
    <t>com- (加强) + mand (命令) + -ment (名词后缀) -&gt; 绝对的命令 -&gt; 诫命/法则</t>
  </si>
  <si>
    <t>诫命，法令</t>
  </si>
  <si>
    <t>/kəˈmɑːndmənt/</t>
  </si>
  <si>
    <t>The Ten Commandments are central to Judaism.</t>
  </si>
  <si>
    <t>摩西十诫是犹太教的核心。</t>
  </si>
  <si>
    <t>这道 commandment 是神圣的，必须像 command 一样执行。</t>
  </si>
  <si>
    <t>com加强，mand命令，ment后缀成诫命。</t>
  </si>
  <si>
    <t>commendable</t>
  </si>
  <si>
    <t>mend</t>
  </si>
  <si>
    <t>com- (加强) + mend (委托/交托) + -able (可...的) -&gt; 值得再次交托重任的 -&gt; 值得赞扬的</t>
  </si>
  <si>
    <t>值得赞赏的，可钦佩的</t>
  </si>
  <si>
    <t>/kəˈmendəbl/</t>
  </si>
  <si>
    <t>Her effort is highly commendable.</t>
  </si>
  <si>
    <t>她的努力非常值得赞赏。</t>
  </si>
  <si>
    <t>你的表现非常 commendable，我会向领导 commend 你。</t>
  </si>
  <si>
    <t>com加强，mend委托，赞美之辞不用多。</t>
  </si>
  <si>
    <t>mania (狂热) -&gt; 处于极度兴奋或热衷的状态 -&gt; 狂热</t>
  </si>
  <si>
    <t>狂热</t>
  </si>
  <si>
    <t>/ˈmeɪniə/</t>
  </si>
  <si>
    <t>The world is currently in the grip of a stock market mania.</t>
  </si>
  <si>
    <t>世界目前正处于股市狂热的控制之中。</t>
  </si>
  <si>
    <t>这场 football mania 让全城的 fans 都疯狂了。</t>
  </si>
  <si>
    <t>mania 狂热真火热，万人空巷没法说。</t>
  </si>
  <si>
    <t>maniac</t>
  </si>
  <si>
    <t>mani (疯) + -ac (者) -&gt; 处于疯狂状态的人 -&gt; 疯子</t>
  </si>
  <si>
    <t>疯子</t>
  </si>
  <si>
    <t>/ˈmeɪniæk/</t>
  </si>
  <si>
    <t>He was driving like a maniac on the highway.</t>
  </si>
  <si>
    <t>他在高速公路上开车像个疯子。</t>
  </si>
  <si>
    <t>那个 driving maniac 差点撞到了路边的 tree。</t>
  </si>
  <si>
    <t>maniac 疯子真可怕，开车超速像在炸。</t>
  </si>
  <si>
    <t>manic</t>
  </si>
  <si>
    <t>man (疯) + -ic (形容词后缀) -&gt; 表现出疯狂特征的 -&gt; 躁狂的</t>
  </si>
  <si>
    <t>躁狂的</t>
  </si>
  <si>
    <t>/ˈmænɪk/</t>
  </si>
  <si>
    <t>He had a manic look in his eyes.</t>
  </si>
  <si>
    <t>他的眼神里透着一种躁狂的神色。</t>
  </si>
  <si>
    <t>在这种 manic 状态下，他可以三天三夜不 sleep。</t>
  </si>
  <si>
    <t>manic 躁狂停不下，精神亢奋话真多。</t>
  </si>
  <si>
    <t>pyromania</t>
  </si>
  <si>
    <t>pyro-</t>
  </si>
  <si>
    <t>pyro- (火) + mania (狂) -&gt; 对火有病态的迷恋 -&gt; 纵火狂</t>
  </si>
  <si>
    <t>纵火狂</t>
  </si>
  <si>
    <t>/ˌpaɪrəˈmeɪniə/</t>
  </si>
  <si>
    <t>Pyromania is a serious psychological disorder.</t>
  </si>
  <si>
    <t>纵火狂是一种严重的心理障碍。</t>
  </si>
  <si>
    <t>这个患有 pyromania 的人对 fire 有着危险的 obsession。</t>
  </si>
  <si>
    <t>pyro 是火 mania 狂，纵火狂人很凄凉。</t>
  </si>
  <si>
    <t>kleptomania</t>
  </si>
  <si>
    <t>klepto-</t>
  </si>
  <si>
    <t>klepto- (偷) + mania (狂) -&gt; 无法控制地想偷东西 -&gt; 盗窃癖</t>
  </si>
  <si>
    <t>盗窃癖</t>
  </si>
  <si>
    <t>/ˌkleptəˈmeɪniə/</t>
  </si>
  <si>
    <t>Her kleptomania led her to steal small items from the store.</t>
  </si>
  <si>
    <t>她的盗窃癖导致她从商店里偷了一些小东西。</t>
  </si>
  <si>
    <t>她并不是因为 poor 而偷窃，而是患有 kleptomania。</t>
  </si>
  <si>
    <t>klepto 想偷 mania 狂，盗窃癖好难收场。</t>
  </si>
  <si>
    <t>megalo-</t>
  </si>
  <si>
    <t>megalo- (大) + mania (狂) -&gt; 对权力或伟大的病态夸大 -&gt; 自大狂</t>
  </si>
  <si>
    <t>自大狂</t>
  </si>
  <si>
    <t>/ˌmeɡələˈmeɪniə/</t>
  </si>
  <si>
    <t>The dictator's megalomania led to his ultimate downfall.</t>
  </si>
  <si>
    <t>独裁者的自大狂导致了他最终的垮台。</t>
  </si>
  <si>
    <t>他这种 megalomania 让所有 colleague 都无法忍受。</t>
  </si>
  <si>
    <t>megalo 巨大切 mania，自大狂妄不像话。</t>
  </si>
  <si>
    <t>monomania</t>
  </si>
  <si>
    <t>mono- (一) + mania (狂) -&gt; 对单一事物过分热衷 -&gt; 偏执狂</t>
  </si>
  <si>
    <t>偏执狂</t>
  </si>
  <si>
    <t>/ˌmɒnəˈmeɪniə/</t>
  </si>
  <si>
    <t>His study of insects has become a monomania.</t>
  </si>
  <si>
    <t>他对昆虫的研究已经到了一种偏执的程度。</t>
  </si>
  <si>
    <t>他对 work 的追求已经变成了一种 monomania。</t>
  </si>
  <si>
    <t>mono 唯一 mania 狂，偏执一事心发慌。</t>
  </si>
  <si>
    <t>bibliomania</t>
  </si>
  <si>
    <t>biblio-</t>
  </si>
  <si>
    <t>biblio- (书) + mania (狂) -&gt; 对收集书籍的疯狂热爱 -&gt; 藏书狂</t>
  </si>
  <si>
    <t>藏书狂</t>
  </si>
  <si>
    <t>/ˌbɪbliəˈmeɪniə/</t>
  </si>
  <si>
    <t>His bibliomania resulted in his house being filled with thousands of books.</t>
  </si>
  <si>
    <t>他的藏书狂导致他的房子里塞满了成千上万本书。</t>
  </si>
  <si>
    <t>家里到处都是 book，显然他患有严重的 bibliomania。</t>
  </si>
  <si>
    <t>biblio 书本 mania 狂，藏书成癖占满房。</t>
  </si>
  <si>
    <t>mythomania</t>
  </si>
  <si>
    <t>mytho-</t>
  </si>
  <si>
    <t>mytho- (虚构/神话) + mania (狂) -&gt; 无法控制地编造谎言 -&gt; 说谎狂</t>
  </si>
  <si>
    <t>说谎狂</t>
  </si>
  <si>
    <t>/ˌmɪθəˈmeɪniə/</t>
  </si>
  <si>
    <t>The psychiatrist diagnosed the patient with mythomania.</t>
  </si>
  <si>
    <t>精神病医生诊断这位病人患有说谎狂。</t>
  </si>
  <si>
    <t>不要相信他的 story，他有严重的 mythomania。</t>
  </si>
  <si>
    <t>mytho 神话 mania 狂，谎话连篇太荒唐。</t>
  </si>
  <si>
    <t>hypomania</t>
  </si>
  <si>
    <t>hypo-</t>
  </si>
  <si>
    <t>hypo- (下/低) + mania (狂) -&gt; 程度较低的躁狂 -&gt; 轻度躁狂</t>
  </si>
  <si>
    <t>轻度躁狂</t>
  </si>
  <si>
    <t>/ˌhaɪpəˈmeɪniə/</t>
  </si>
  <si>
    <t>Hypomania can sometimes boost creativity.</t>
  </si>
  <si>
    <t>轻度躁狂有时能提高创造力。</t>
  </si>
  <si>
    <t>在 hypomania 期间，他虽然 energetic，但情绪不稳定。</t>
  </si>
  <si>
    <t>hypo 较低 mania 狂，轻微躁狂也得防。</t>
  </si>
  <si>
    <t>macroeconomics</t>
  </si>
  <si>
    <t>macro-</t>
  </si>
  <si>
    <t>eco-</t>
  </si>
  <si>
    <t>nom</t>
  </si>
  <si>
    <t>macro- (宏观) + eco- (家/环境) + nom (管理) + -ics (学科) -&gt; 研究大环境下资源管理的学科 -&gt; 宏观经济学</t>
  </si>
  <si>
    <t>/ˌmækroʊˌiːkəˈnɑːmɪks/</t>
  </si>
  <si>
    <t>The government is adjusting its macroeconomics policy to boost the national growth.</t>
  </si>
  <si>
    <t>政府正在调整其宏观经济政策以刺激国家增长。</t>
  </si>
  <si>
    <t>学习 macroeconomics 就要关注国家经济的 big picture，而不是具体的 price（价格）。</t>
  </si>
  <si>
    <t>macro 加上 economics，宏观经济真有势。</t>
  </si>
  <si>
    <t>macrocosm</t>
  </si>
  <si>
    <t>macro- (大) + cosm (宇宙/秩序) -&gt; 巨大的宇宙系统 -&gt; 宏观世界</t>
  </si>
  <si>
    <t>/ˈmækroʊkɑːzəm/</t>
  </si>
  <si>
    <t>The human body is seen as a microcosm of the macrocosm.</t>
  </si>
  <si>
    <t>人体被看作是宏观世界的一个缩影。</t>
  </si>
  <si>
    <t>在 macrocosm 这个大宇宙中，我们人类就像一颗 dust（灰尘）。</t>
  </si>
  <si>
    <t>macro 加个 cosm，大千世界在其中。</t>
  </si>
  <si>
    <t>macroscopic</t>
  </si>
  <si>
    <t>scop</t>
  </si>
  <si>
    <t>macro- (大) + scop (看) + -ic (的) -&gt; 用大尺度去看的，肉眼可见的 -&gt; 宏观的</t>
  </si>
  <si>
    <t>/ˌmækroʊˈskɑːpɪk/</t>
  </si>
  <si>
    <t>We should analyze the problem from a macroscopic perspective.</t>
  </si>
  <si>
    <t>我们应该从宏观的角度来分析这个问题。</t>
  </si>
  <si>
    <t>用 macroscopic 的视角看问题，你会发现许多 tiny（微小）的问题都不再重要。</t>
  </si>
  <si>
    <t>macro 加上 scop，宏观视角看个够。</t>
  </si>
  <si>
    <t>macromolecule</t>
  </si>
  <si>
    <t>molecule</t>
  </si>
  <si>
    <t>macro- (大) + molecule (分子) -&gt; 结构巨大的分子 -&gt; 高分子</t>
  </si>
  <si>
    <t>/ˌmækroʊˈmɑːlɪkjuːl/</t>
  </si>
  <si>
    <t>Proteins and DNA are examples of biological macromolecules.</t>
  </si>
  <si>
    <t>蛋白质和 DNA 是生物高分子的例子。</t>
  </si>
  <si>
    <t>这颗 macromolecule 真的很 giant，由成千上万个 atom（原子）组成。</t>
  </si>
  <si>
    <t>macro 加上 molecule，高分子里藏秘密。</t>
  </si>
  <si>
    <t>macrostructure</t>
  </si>
  <si>
    <t>struct</t>
  </si>
  <si>
    <t>macro- (大/整体) + struct (建造) + -ure (名词后缀) -&gt; 整体的大结构 -&gt; 宏观结构</t>
  </si>
  <si>
    <t>/ˈmækroʊˌstrʌktʃər/</t>
  </si>
  <si>
    <t>Architects must consider the macrostructure of the building first.</t>
  </si>
  <si>
    <t>建筑师必须首先考虑建筑物的宏观结构。</t>
  </si>
  <si>
    <t>在大楼的 macrostructure 确定前，不要急着去做 interior（室内）装修。</t>
  </si>
  <si>
    <t>macro 加上 structure，整体结构定宏图。</t>
  </si>
  <si>
    <t>macro-instruction</t>
  </si>
  <si>
    <t>macro- (大/多功能) + in- (入) + struct (建立) + -ion (名词后缀) -&gt; 一个包含多个子操作的大指令 -&gt; 宏指令</t>
  </si>
  <si>
    <t>/ˈmækroʊ-ɪnˈstrʌkʃən/</t>
  </si>
  <si>
    <t>The software allows users to create a custom macro-instruction to save time.</t>
  </si>
  <si>
    <t>该软件允许用户创建自定义宏指令以节省时间。</t>
  </si>
  <si>
    <t>执行一条 macro-instruction，就能完成原本需要很多 steps（步骤）的操作。</t>
  </si>
  <si>
    <t>macro 指令能顶十，省时省力真给力。</t>
  </si>
  <si>
    <t>macrophage</t>
  </si>
  <si>
    <t>phag</t>
  </si>
  <si>
    <t>macro- (大) + phag (吃) + -e (名词后缀) -&gt; 能吞噬大块物质（如细菌）的细胞 -&gt; 巨噬细胞</t>
  </si>
  <si>
    <t>/ˈmækroʊfeɪdʒ/</t>
  </si>
  <si>
    <t>The macrophage engulfs and digests cellular debris.</t>
  </si>
  <si>
    <t>巨噬细胞吞噬并消化细胞碎片。</t>
  </si>
  <si>
    <t>免疫系统里的 macrophage 就像个 hungry（饥饿的）巨人，到处吃细菌。</t>
  </si>
  <si>
    <t>macro 加上 phag，巨噬细胞吞坏蛋。</t>
  </si>
  <si>
    <t>macroscale</t>
  </si>
  <si>
    <t>scale</t>
  </si>
  <si>
    <t>macro- (大) + scale (刻度/规模) -&gt; 处于较大规模的 -&gt; 宏观尺度的</t>
  </si>
  <si>
    <t>/ˈmækroʊˌskeɪl/</t>
  </si>
  <si>
    <t>Climate change is a phenomenon that occurs on a macroscale.</t>
  </si>
  <si>
    <t>气候变化是在宏观尺度上发生的现象。</t>
  </si>
  <si>
    <t>在 macroscale 层面，全球变暖是一个 serious（严重的）问题。</t>
  </si>
  <si>
    <t>macro 加上 scale，宏观尺度范围广。</t>
  </si>
  <si>
    <t>macroevolution</t>
  </si>
  <si>
    <t>volut</t>
  </si>
  <si>
    <t>macro- (大) + e- (出) + volut (卷/转) + -ion (名后缀) -&gt; 大范围、跨物种的长时段演化 -&gt; 宏观进化</t>
  </si>
  <si>
    <t>/ˌmækroʊˌevəˈluːʃən/</t>
  </si>
  <si>
    <t>Macroevolution explains the development of entirely new species.</t>
  </si>
  <si>
    <t>宏观进化解释了全新物种的发展。</t>
  </si>
  <si>
    <t>比起小范围的变化，macroevolution 经历了 millions（数百万）年的过程。</t>
  </si>
  <si>
    <t>macro 加 evolution，物种演化跨时空。</t>
  </si>
  <si>
    <t>macrograph</t>
  </si>
  <si>
    <t>graph</t>
  </si>
  <si>
    <t>macro- (大) + graph (写/画/记录) -&gt; 放大肉眼可见程度的照片或图 -&gt; 宏观图</t>
  </si>
  <si>
    <t>/ˈmækroʊɡræf/</t>
  </si>
  <si>
    <t>This macrograph shows the surface texture of the metal.</t>
  </si>
  <si>
    <t>这张宏观图展示了金属的表面纹理。</t>
  </si>
  <si>
    <t>通过这幅 macrograph，你可以看到 leaf（叶子）上清晰的脉络。</t>
  </si>
  <si>
    <t>macro 加上 graph，宏观大图看得清。</t>
  </si>
  <si>
    <t>magnify</t>
  </si>
  <si>
    <t>magni</t>
  </si>
  <si>
    <t>magni (大) + -fy (使...) -&gt; 使物体变大 -&gt; 放大</t>
  </si>
  <si>
    <t>放大，扩大</t>
  </si>
  <si>
    <t>/'mæɡnɪfaɪ/</t>
  </si>
  <si>
    <t>The lens helps to magnify the small print.</t>
  </si>
  <si>
    <t>透镜有助于放大细小的字体。</t>
  </si>
  <si>
    <t>用 magnifying glass 去 magnify 那些细小的细菌。</t>
  </si>
  <si>
    <t>magni 是大，fy 是使，放大就在一瞬间。</t>
  </si>
  <si>
    <t>magnificent</t>
  </si>
  <si>
    <t>magni (大) + -fic (做) + -ent (的) -&gt; 做出大场面的 -&gt; 宏伟的</t>
  </si>
  <si>
    <t>壮丽的，宏伟的</t>
  </si>
  <si>
    <t>/mæɡ'nɪfɪsnt/</t>
  </si>
  <si>
    <t>The palace is truly magnificent in its architecture.</t>
  </si>
  <si>
    <t>这座宫殿的建筑风格确实非常宏伟。</t>
  </si>
  <si>
    <t>这座 magnificent 的建筑让人感到震撼，简直太大了。</t>
  </si>
  <si>
    <t>大场面做出的，就是 magnificent。</t>
  </si>
  <si>
    <t>magnitude</t>
  </si>
  <si>
    <t>magni (大) + -tude (状态) -&gt; 大的状态 -&gt; 巨大/重要性</t>
  </si>
  <si>
    <t>巨大，重要性</t>
  </si>
  <si>
    <t>/'mæɡnɪtjuːd/</t>
  </si>
  <si>
    <t>We did not realize the magnitude of the problem.</t>
  </si>
  <si>
    <t>我们没有意识到问题的严重程度。</t>
  </si>
  <si>
    <t>这种震级的 magnitude，说明地震非常大。</t>
  </si>
  <si>
    <t>magni 加 tude，规模重要度。</t>
  </si>
  <si>
    <t>magnanimous</t>
  </si>
  <si>
    <t>magn</t>
  </si>
  <si>
    <t>magn (大) + -anim (心/精神) + -ous (的) -&gt; 拥有大胸怀的 -&gt; 宽宏大量的</t>
  </si>
  <si>
    <t>宽宏大量的，慷慨的</t>
  </si>
  <si>
    <t>/mæɡ'nænɪməs/</t>
  </si>
  <si>
    <t>He was magnanimous in defeat.</t>
  </si>
  <si>
    <t>他在失败时表现得宽宏大量。</t>
  </si>
  <si>
    <t>一个 magnanimous 的人有一颗巨大的心 anim。</t>
  </si>
  <si>
    <t>心大的人，最是 magnanimous。</t>
  </si>
  <si>
    <t>magnate</t>
  </si>
  <si>
    <t>magn (大) + -ate (人) -&gt; 身份很大的人 -&gt; 巨头</t>
  </si>
  <si>
    <t>大亨，巨头</t>
  </si>
  <si>
    <t>/'mæɡneɪt/</t>
  </si>
  <si>
    <t>He is a wealthy oil magnate.</t>
  </si>
  <si>
    <t>他是一位富有的石油大亨。</t>
  </si>
  <si>
    <t>商界的 magnate 拥有巨大的 magn 财富。</t>
  </si>
  <si>
    <t>magn 是大，ate 是人，大亨就是 magnate。</t>
  </si>
  <si>
    <t>magnification</t>
  </si>
  <si>
    <t>magni (大) + -fic (做) + -ation (名词后缀) -&gt; 变大的行为 -&gt; 放大倍数</t>
  </si>
  <si>
    <t>放大，放大率</t>
  </si>
  <si>
    <t>/ˌmæɡnɪfɪ'keɪʃn/</t>
  </si>
  <si>
    <t>The microscope has a magnification of 100 times.</t>
  </si>
  <si>
    <t>这台显微镜有100倍的放大率。</t>
  </si>
  <si>
    <t>通过 magnification 我们可以看清细微的东西。</t>
  </si>
  <si>
    <t>放大行为，就叫 magnification。</t>
  </si>
  <si>
    <t>magnificence</t>
  </si>
  <si>
    <t>magni (大) + -fic (做) + -ence (名词后缀) -&gt; 大场面的呈现 -&gt; 壮丽/华贵</t>
  </si>
  <si>
    <t>壮丽，宏伟</t>
  </si>
  <si>
    <t>/mæɡ'nɪfɪsns/</t>
  </si>
  <si>
    <t>They were amazed by the magnificence of the mountains.</t>
  </si>
  <si>
    <t>他们被群山的壮丽所震惊。</t>
  </si>
  <si>
    <t>大自然展现了它的 magnificence。</t>
  </si>
  <si>
    <t>壮丽景象，magnificence。</t>
  </si>
  <si>
    <t>magniloquent</t>
  </si>
  <si>
    <t>magni (大) + -loqu (说) + -ent (的) -&gt; 说大话的 -&gt; 夸张的</t>
  </si>
  <si>
    <t>夸张的，言语浮夸的</t>
  </si>
  <si>
    <t>/mæɡ'nɪləkwənt/</t>
  </si>
  <si>
    <t>He spoke in a magniloquent style.</t>
  </si>
  <si>
    <t>他说话的风格非常夸张。</t>
  </si>
  <si>
    <t>说 loqu 的话很大 magni，就是 magniloquent。</t>
  </si>
  <si>
    <t>说大话，magniloquent。</t>
  </si>
  <si>
    <t>magnum</t>
  </si>
  <si>
    <t>magn (大) + -um (名词后缀) -&gt; 特大的东西 -&gt; 大号酒瓶</t>
  </si>
  <si>
    <t>大号酒瓶（1.5升）</t>
  </si>
  <si>
    <t>/'mæɡnəm/</t>
  </si>
  <si>
    <t>They celebrated with a magnum of champagne.</t>
  </si>
  <si>
    <t>他们开了一大瓶香槟庆祝。</t>
  </si>
  <si>
    <t>聚会上需要一个大号的 magnum 酒瓶。</t>
  </si>
  <si>
    <t>酒瓶大一号，就叫 magnum。</t>
  </si>
  <si>
    <t>magnifier</t>
  </si>
  <si>
    <t>magni (大) + -fi (使...) + -er (物) -&gt; 使东西看起来大的工具 -&gt; 放大镜</t>
  </si>
  <si>
    <t>放大镜，放大器</t>
  </si>
  <si>
    <t>/'mæɡnɪfaɪə(r)/</t>
  </si>
  <si>
    <t>Use a magnifier to see the small details.</t>
  </si>
  <si>
    <t>用放大镜来看微小的细节。</t>
  </si>
  <si>
    <t>这台 magnifier 是为了 magnify 图像用的。</t>
  </si>
  <si>
    <t>放大的机器，magnifier。</t>
  </si>
  <si>
    <t>function</t>
  </si>
  <si>
    <t>mal- (坏) + function (运行) -&gt; 运行状态变坏 -&gt; 发生故障</t>
  </si>
  <si>
    <t>The equipment malfunctioned at the critical moment.</t>
  </si>
  <si>
    <t>设备在关键时刻发生了故障。</t>
  </si>
  <si>
    <t>机器突然 malfunction，停止了正常的 function。</t>
  </si>
  <si>
    <t>mal-是坏，运行坏了是故障。</t>
  </si>
  <si>
    <t>mal- (坏) + nutrition (营养) -&gt; 营养状态变坏 -&gt; 营养不良</t>
  </si>
  <si>
    <t>/ˌmælnuˈtrɪʃn/</t>
  </si>
  <si>
    <t>The child suffers from severe malnutrition.</t>
  </si>
  <si>
    <t>这个孩子患有严重的营养不良。</t>
  </si>
  <si>
    <t>由于缺乏 nutrition，身体陷入 malnutrition。</t>
  </si>
  <si>
    <t>mal-是坏，营养坏了身体差。</t>
  </si>
  <si>
    <t>malicious</t>
  </si>
  <si>
    <t>ic</t>
  </si>
  <si>
    <t>mal- (恶) + -ic (的) + -ious (多...的) -&gt; 充满恶意的 -&gt; 恶意的</t>
  </si>
  <si>
    <t>恶意的，怀恨的</t>
  </si>
  <si>
    <t>/məˈlɪʃəs/</t>
  </si>
  <si>
    <t>He was accused of malicious damage to property.</t>
  </si>
  <si>
    <t>他被控蓄意破坏财产。</t>
  </si>
  <si>
    <t>他那 malicious 的眼神里充满了恶毒的 malice。</t>
  </si>
  <si>
    <t>mal-是恶，cious形容词恶意多。</t>
  </si>
  <si>
    <t>mal- (坏) + treat (对待) -&gt; 坏地对待 -&gt; 虐待</t>
  </si>
  <si>
    <t>虐待，粗暴对待</t>
  </si>
  <si>
    <t>如果你敢 maltreat 宠物，它就不会友好 treat 你。</t>
  </si>
  <si>
    <t>mal-是坏，对待坏了是虐待。</t>
  </si>
  <si>
    <t>malpractice</t>
  </si>
  <si>
    <t>practice</t>
  </si>
  <si>
    <t>mal- (坏/错误) + practice (实践/做法) -&gt; 错误的做法 -&gt; 渎职/医疗事故</t>
  </si>
  <si>
    <t>玩忽职守，治疗失当</t>
  </si>
  <si>
    <t>/ˌmælˈpræktɪs/</t>
  </si>
  <si>
    <t>The doctor was sued for medical malpractice.</t>
  </si>
  <si>
    <t>这位医生因医疗事故被起诉。</t>
  </si>
  <si>
    <t>医生的 practice 出了错，就变成了 malpractice。</t>
  </si>
  <si>
    <t>mal-是错，执业出错是渎职。</t>
  </si>
  <si>
    <t>malware</t>
  </si>
  <si>
    <t>ware</t>
  </si>
  <si>
    <t>mal- (坏) + ware (制品/软件) -&gt; 坏的软件 -&gt; 恶意软件</t>
  </si>
  <si>
    <t>恶意软件</t>
  </si>
  <si>
    <t>/ˈmælweə(r)/</t>
  </si>
  <si>
    <t>Install an antivirus to protect your PC from malware.</t>
  </si>
  <si>
    <t>安装杀毒软件以保护你的电脑免受恶意软件侵害。</t>
  </si>
  <si>
    <t>黑客编写 malware，藏在普通的 software 里。</t>
  </si>
  <si>
    <t>mal-是坏，坏的软件叫恶意件。</t>
  </si>
  <si>
    <t>malaise</t>
  </si>
  <si>
    <t>aise</t>
  </si>
  <si>
    <t>mal- (坏) + aise (安逸/舒服) -&gt; 不舒服 -&gt; 不适/心神不安</t>
  </si>
  <si>
    <t>不适，心神不安</t>
  </si>
  <si>
    <t>/mæˈleɪz/</t>
  </si>
  <si>
    <t>A general air of malaise swept through the company.</t>
  </si>
  <si>
    <t>一种普遍的不安情绪席卷了整个公司。</t>
  </si>
  <si>
    <t>感到身体 malaise，失去了往日的 ease。</t>
  </si>
  <si>
    <t>mal-是坏，aise舒服坏了是不适。</t>
  </si>
  <si>
    <t>malformation</t>
  </si>
  <si>
    <t>mal- (坏) + form (形状) + -ation (名后缀) -&gt; 形状坏了 -&gt; 畸形</t>
  </si>
  <si>
    <t>畸形，变形</t>
  </si>
  <si>
    <t>/ˌmælfɔːˈmeɪʃn/</t>
  </si>
  <si>
    <t>The scan showed a physical malformation of the heart.</t>
  </si>
  <si>
    <t>扫描显示心脏有物理性畸形。</t>
  </si>
  <si>
    <t>正常的 form 变成了奇怪的 malformation。</t>
  </si>
  <si>
    <t>mal-是坏，形状坏了是畸形。</t>
  </si>
  <si>
    <t>maladjusted</t>
  </si>
  <si>
    <t>just</t>
  </si>
  <si>
    <t>mal- (坏/不) + ad- (去) + just (调整) + -ed (的) -&gt; 不能很好调整自己的 -&gt; 失去平衡的/失调的</t>
  </si>
  <si>
    <t>失调的，不适应环境的</t>
  </si>
  <si>
    <t>/ˌmæləˈdʒʌstɪd/</t>
  </si>
  <si>
    <t>He was a socially maladjusted child.</t>
  </si>
  <si>
    <t>他是一个社会适应不良的孩子。</t>
  </si>
  <si>
    <t>他无法 adjust 自己，显得非常 maladjusted。</t>
  </si>
  <si>
    <t>mal-是不，调整不好是失调。</t>
  </si>
  <si>
    <t>malevolent</t>
  </si>
  <si>
    <t>male-</t>
  </si>
  <si>
    <t>vol</t>
  </si>
  <si>
    <t>male- (恶) + vol (意志) + -ent (的) -&gt; 存有恶毒意志的 -&gt; 恶毒的</t>
  </si>
  <si>
    <t>有恶意的，恶毒的</t>
  </si>
  <si>
    <t>/məˈlevələnt/</t>
  </si>
  <si>
    <t>She shot a malevolent glance at her rival.</t>
  </si>
  <si>
    <t>她向对手投去恶毒的一瞥。</t>
  </si>
  <si>
    <t>一个 malevolent 的人，其 voluntary 行为多是恶意的。</t>
  </si>
  <si>
    <t>male-是恶，意志邪恶是恶毒。</t>
  </si>
  <si>
    <t>long</t>
  </si>
  <si>
    <t>long (长/渴望) -&gt; 物理上的延伸或心理上的延申 -&gt; 长的或渴望</t>
  </si>
  <si>
    <t>长的</t>
  </si>
  <si>
    <t>/lɒŋ/</t>
  </si>
  <si>
    <t>I am longing for a long summer holiday.</t>
  </si>
  <si>
    <t>我正渴望着一个漫长的暑假。</t>
  </si>
  <si>
    <t>在这条 long 的街道上，我 long 能够见到你。</t>
  </si>
  <si>
    <t>long 是长，也是想，长久渴望在心上。</t>
  </si>
  <si>
    <t>length</t>
  </si>
  <si>
    <t>leng</t>
  </si>
  <si>
    <t>leng (长) + -th (名词后缀) -&gt; 衡量长的程度 -&gt; 长度</t>
  </si>
  <si>
    <t>长度</t>
  </si>
  <si>
    <t>/leŋθ/</t>
  </si>
  <si>
    <t>The length of the pool is 50 meters.</t>
  </si>
  <si>
    <t>游泳池的长度是50米。</t>
  </si>
  <si>
    <t>这根绳子的 length 足够绕操场一圈。</t>
  </si>
  <si>
    <t>leng 变长加 th，长度名词记心间。</t>
  </si>
  <si>
    <t>lengthen</t>
  </si>
  <si>
    <t>leng (长) + -th (名词后缀) + -en (使动后缀) -&gt; 使具备长度 -&gt; 延长</t>
  </si>
  <si>
    <t>延长</t>
  </si>
  <si>
    <t>/ˈleŋθən/</t>
  </si>
  <si>
    <t>The days begin to lengthen in spring.</t>
  </si>
  <si>
    <t>春天白天开始变长。</t>
  </si>
  <si>
    <t>我们需要 lengthen 这段故事的剧情。</t>
  </si>
  <si>
    <t>长度名词加个 en，动作变成使延长。</t>
  </si>
  <si>
    <t>prolong</t>
  </si>
  <si>
    <t>pro- (向前) + long (长) -&gt; 向前拉长 -&gt; 延长/拖延</t>
  </si>
  <si>
    <t>/prəˈlɒŋ/</t>
  </si>
  <si>
    <t>They decided to prolong their stay in Paris.</t>
  </si>
  <si>
    <t>他们决定延长在巴黎的逗留时间。</t>
  </si>
  <si>
    <t>为了多玩一会儿，他试图 prolong 这次假期。</t>
  </si>
  <si>
    <t>pro 向前 long 是长，延长寿命和时长。</t>
  </si>
  <si>
    <t>longitude</t>
  </si>
  <si>
    <t>long (长) + -itude (性质/状态) -&gt; 地图上纵向延伸的长度度量 -&gt; 经度</t>
  </si>
  <si>
    <t>经度</t>
  </si>
  <si>
    <t>/ˈlɒndʒɪtjuːd/</t>
  </si>
  <si>
    <t>The sailors determined their position by latitude and longitude.</t>
  </si>
  <si>
    <t>水手们通过纬度和经度确定他们的位置。</t>
  </si>
  <si>
    <t>经度 longitude 和纬度 latitude 交叉成坐标。</t>
  </si>
  <si>
    <t>long 加上 itude，经度坐标位置处。</t>
  </si>
  <si>
    <t>longing</t>
  </si>
  <si>
    <t>long (渴望) + -ing (名词/形容词后缀) -&gt; 处于渴望的状态 -&gt; 渴望的</t>
  </si>
  <si>
    <t>渴望</t>
  </si>
  <si>
    <t>/ˈlɒŋɪŋ/</t>
  </si>
  <si>
    <t>She gave him a longing look.</t>
  </si>
  <si>
    <t>她给了他一个渴望的眼神。</t>
  </si>
  <si>
    <t>游子心中充满了对故乡的 longing。</t>
  </si>
  <si>
    <t>long 是渴望 ing 态，思念之情停不下来。</t>
  </si>
  <si>
    <t>lifelong</t>
  </si>
  <si>
    <t>life-</t>
  </si>
  <si>
    <t>life (生命) + long (长的) -&gt; 和生命一样长的 -&gt; 终身的</t>
  </si>
  <si>
    <t>终身的</t>
  </si>
  <si>
    <t>/ˈlaɪflɒŋ/</t>
  </si>
  <si>
    <t>Education is a lifelong process.</t>
  </si>
  <si>
    <t>教育是一个终身的过程。</t>
  </si>
  <si>
    <t>学习应该是我们的 lifelong 事业。</t>
  </si>
  <si>
    <t>life 是命 long 是长，终身伴随不荒凉。</t>
  </si>
  <si>
    <t>lengthy</t>
  </si>
  <si>
    <t>leng (长) + -th (名词后缀) + -y (形容词后缀) -&gt; 长度过多的 -&gt; 冗长的</t>
  </si>
  <si>
    <t>冗长的</t>
  </si>
  <si>
    <t>/ˈleŋθi/</t>
  </si>
  <si>
    <t>The meeting was very lengthy and boring.</t>
  </si>
  <si>
    <t>会议非常冗长且枯燥。</t>
  </si>
  <si>
    <t>他的演讲如此 lengthy，大家都睡着了。</t>
  </si>
  <si>
    <t>length 长度加个 y，冗长啰嗦真费力。</t>
  </si>
  <si>
    <t>oblong</t>
  </si>
  <si>
    <t>ob-</t>
  </si>
  <si>
    <t>ob- (过分) + long (长) -&gt; 长的方向比其他方向过分长 -&gt; 长方形的/椭圆形的</t>
  </si>
  <si>
    <t>长方形的</t>
  </si>
  <si>
    <t>/ˈɒblɒŋ/</t>
  </si>
  <si>
    <t>The table in the room is oblong.</t>
  </si>
  <si>
    <t>房间里的桌子是长方形的。</t>
  </si>
  <si>
    <t>这个 oblong 的盒子正好能装下雨伞。</t>
  </si>
  <si>
    <t>ob 加 long，长方形状显不同。</t>
  </si>
  <si>
    <t>longevity</t>
  </si>
  <si>
    <t>-ev-</t>
  </si>
  <si>
    <t>long (长) + -ev- (时代/年龄) + -ity (性质) -&gt; 长久年龄的性质 -&gt; 长寿</t>
  </si>
  <si>
    <t>长寿</t>
  </si>
  <si>
    <t>/lɒnˈdʒevəti/</t>
  </si>
  <si>
    <t>Diet and exercise are important for longevity.</t>
  </si>
  <si>
    <t>饮食和运动对长寿很重要。</t>
  </si>
  <si>
    <t>健康的生活习惯能带给你 longevity。</t>
  </si>
  <si>
    <t>long 加上 ev 和 ity，长寿秘诀在身体。</t>
  </si>
  <si>
    <t>lucid</t>
  </si>
  <si>
    <t>luc</t>
  </si>
  <si>
    <t>luc (光/清晰) + -id (的) -&gt; 像光一样透彻的 -&gt; 清晰易懂的</t>
  </si>
  <si>
    <t>清楚的</t>
  </si>
  <si>
    <t>/ˈluːsɪd/</t>
  </si>
  <si>
    <t>He gave a lucid explanation of the complex theory.</t>
  </si>
  <si>
    <t>他对这个复杂的理论作了清晰易懂的解释。</t>
  </si>
  <si>
    <t>他思维十分 lucid，不需要任何 light 就能看清事实。</t>
  </si>
  <si>
    <t>luc是光，id是的一方，lucid就是清晰透亮的。</t>
  </si>
  <si>
    <t>illuminate</t>
  </si>
  <si>
    <t>il-</t>
  </si>
  <si>
    <t>lum</t>
  </si>
  <si>
    <t>il- (进入/使) + lum (光) + -in (连接词) + -ate (动词后缀) -&gt; 使进入光亮状态 -&gt; 照亮</t>
  </si>
  <si>
    <t>照亮</t>
  </si>
  <si>
    <t>/ɪˈluːmɪneɪt/</t>
  </si>
  <si>
    <t>The street lamps illuminate the dark road.</t>
  </si>
  <si>
    <t>路灯照亮了黑暗的道路。</t>
  </si>
  <si>
    <t>用 lamp 来 illuminate 房间，让光进入 in 里面。</t>
  </si>
  <si>
    <t>il前缀使光进，illuminate照亮人心。</t>
  </si>
  <si>
    <t>luminous</t>
  </si>
  <si>
    <t>lum (光) + -in (连接词) + -ous (充满...的) -&gt; 充满光亮的 -&gt; 发光的</t>
  </si>
  <si>
    <t>发光的</t>
  </si>
  <si>
    <t>/ˈluːmɪnəs/</t>
  </si>
  <si>
    <t>The watch has luminous hands for reading in the dark.</t>
  </si>
  <si>
    <t>这块表有发光的指针，以便在黑暗中读取时间。</t>
  </si>
  <si>
    <t>那种 luminous 的油漆在黑夜里非常 bright。</t>
  </si>
  <si>
    <t>lum是光ous多，luminous发光准没错。</t>
  </si>
  <si>
    <t>lunar</t>
  </si>
  <si>
    <t>lun</t>
  </si>
  <si>
    <t>lun (月亮) + -ar (的) -&gt; 与月亮相关的 -&gt; 月亮的</t>
  </si>
  <si>
    <t>月亮的</t>
  </si>
  <si>
    <t>/ˈluːnə(r)/</t>
  </si>
  <si>
    <t>The first lunar landing was in 1969.</t>
  </si>
  <si>
    <t>第一次登月是在1969年。</t>
  </si>
  <si>
    <t>每逢 lunar New Year，大家都会对着 moon 许愿。</t>
  </si>
  <si>
    <t>lun是月亮ar是形容词，lunar月球知识需牢记。</t>
  </si>
  <si>
    <t>translucent</t>
  </si>
  <si>
    <t>trans- (穿过) + luc (光) + -ent (的) -&gt; 光能穿过去的 -&gt; 半透明的</t>
  </si>
  <si>
    <t>半透明的</t>
  </si>
  <si>
    <t>/trænzˈluːsnt/</t>
  </si>
  <si>
    <t>Frosted glass is translucent but not transparent.</t>
  </si>
  <si>
    <t>磨砂玻璃是半透明的，但不是全透明的。</t>
  </si>
  <si>
    <t>光 trans 穿透了 luc 词根，这种 glass 就是半透明的。</t>
  </si>
  <si>
    <t>trans穿过luc光，translucent透光不全亮。</t>
  </si>
  <si>
    <t>elucidate</t>
  </si>
  <si>
    <t>e- (出来) + luc (光) + -id (的) + -ate (动词后缀) -&gt; 把真相像光一样带出来 -&gt; 阐明</t>
  </si>
  <si>
    <t>阐明</t>
  </si>
  <si>
    <t>/ɪˈluːsɪdeɪt/</t>
  </si>
  <si>
    <t>Could you elucidate your reasons for resigning?</t>
  </si>
  <si>
    <t>你能详细说明一下你辞职的原因吗？</t>
  </si>
  <si>
    <t>教授用 e- 把知识里的 luc 光芒引出来 elucidate 一番。</t>
  </si>
  <si>
    <t>e是出来luc光，elucidate阐明大文章。</t>
  </si>
  <si>
    <t>lunacy</t>
  </si>
  <si>
    <t>lun (月亮) + -acy (性质/状态) -&gt; 受月亮周期影响的精神状态 -&gt; 疯狂</t>
  </si>
  <si>
    <t>疯狂</t>
  </si>
  <si>
    <t>/ˈluːnəsi/</t>
  </si>
  <si>
    <t>It would be sheer lunacy to drive in this weather.</t>
  </si>
  <si>
    <t>在这种天气开车简直是疯了。</t>
  </si>
  <si>
    <t>月亮 lun 周期会引发狂人 madness，也就是 lunacy。</t>
  </si>
  <si>
    <t>lun是月亮acy性，lunacy疯狂是古病。</t>
  </si>
  <si>
    <t>luminary</t>
  </si>
  <si>
    <t>lum (光) + -in (连接词) + -ary (人或物) -&gt; 像光一样照耀的人 -&gt; 杰出人物</t>
  </si>
  <si>
    <t>名人</t>
  </si>
  <si>
    <t>/ˈluːmɪnəri/</t>
  </si>
  <si>
    <t>He is a leading luminary in the field of physics.</t>
  </si>
  <si>
    <t>他是物理学领域的领军人物。</t>
  </si>
  <si>
    <t>他是科学界的 luminary，就像 star 一样发光。</t>
  </si>
  <si>
    <t>lum是光ary人，luminary是杰出名人。</t>
  </si>
  <si>
    <t>pellucid</t>
  </si>
  <si>
    <t>pel-</t>
  </si>
  <si>
    <t>pel- (彻底/贯穿) + luc (光) + -id (的) -&gt; 彻底透光的 -&gt; 清澈的/易懂的</t>
  </si>
  <si>
    <t>清澈的</t>
  </si>
  <si>
    <t>/pəˈluːsɪd/</t>
  </si>
  <si>
    <t>The pellucid waters of the lake were inviting.</t>
  </si>
  <si>
    <t>湖水清澈透明，非常诱人。</t>
  </si>
  <si>
    <t>水质非常 clear，简直就是 pellucid。</t>
  </si>
  <si>
    <t>pel加强luc光，pellucid清澈又透亮。</t>
  </si>
  <si>
    <t>relucent</t>
  </si>
  <si>
    <t>re- (回/向后) + luc (光) + -ent (的) -&gt; 光反射回来的 -&gt; 光辉灿烂的</t>
  </si>
  <si>
    <t>辉煌的</t>
  </si>
  <si>
    <t>/rɪˈluːsənt/</t>
  </si>
  <si>
    <t>The relucent surface of the lake reflected the sunset.</t>
  </si>
  <si>
    <t>湖面闪闪发光，映照着夕阳。</t>
  </si>
  <si>
    <t>湖面 re 反射回 luc 光芒，显得 relucent。</t>
  </si>
  <si>
    <t>re是反射luc光，relucent灿烂闪金光。</t>
  </si>
  <si>
    <t>prelude</t>
  </si>
  <si>
    <t>lud</t>
  </si>
  <si>
    <t>pre- (之前) + lud (玩/演) + -e (无义) -&gt; 在正式玩或演之前的准备 -&gt; 前奏/序曲</t>
  </si>
  <si>
    <t>序幕</t>
  </si>
  <si>
    <t>/ˈpreljuːd/</t>
  </si>
  <si>
    <t>The change in the law was a prelude to more radical reforms.</t>
  </si>
  <si>
    <t>法律的变更是一个更加彻底改革的前奏。</t>
  </si>
  <si>
    <t>在 grand opening 之前，先来一段 prelude（前奏）热场。</t>
  </si>
  <si>
    <t>pre在前，lud在演，前奏序曲把场暖。</t>
  </si>
  <si>
    <t>interlude</t>
  </si>
  <si>
    <t>inter- (在...之间) + lud (玩/演) + -e (无义) -&gt; 在两场表演中间的部分 -&gt; 幕间休息/间歇</t>
  </si>
  <si>
    <t>间隔</t>
  </si>
  <si>
    <t>/ˈɪntəluːd/</t>
  </si>
  <si>
    <t>There was a brief interlude for tea during the conference.</t>
  </si>
  <si>
    <t>会议期间有一段喝茶的简短间歇。</t>
  </si>
  <si>
    <t>电影太长，中间有个 interlude（幕间休息）可以去喝 coffee。</t>
  </si>
  <si>
    <t>inter中间，lud是演，中间休息是间歇。</t>
  </si>
  <si>
    <t>illusion</t>
  </si>
  <si>
    <t>lus</t>
  </si>
  <si>
    <t>il- (进入/对内) + lus (玩/弄) + -ion (名词) -&gt; 在大脑内部玩弄虚假的东西 -&gt; 幻觉/错觉</t>
  </si>
  <si>
    <t>幻想</t>
  </si>
  <si>
    <t>/ɪˈluːʒn/</t>
  </si>
  <si>
    <t>He was under the illusion that they were friends.</t>
  </si>
  <si>
    <t>他有一种他们是朋友的错觉。</t>
  </si>
  <si>
    <t>他以为自己中奖了，其实那只是个 illusion（幻觉）。</t>
  </si>
  <si>
    <t>il进入，lus在弄，产生幻觉脑中空。</t>
  </si>
  <si>
    <t>delude</t>
  </si>
  <si>
    <t>de- (坏/向下) + lud (玩/弄) + -e (无义) -&gt; 坏心眼地玩弄别人 -&gt; 欺骗/迷惑</t>
  </si>
  <si>
    <t>欺骗</t>
  </si>
  <si>
    <t>/dɪˈluːd/</t>
  </si>
  <si>
    <t>Don't delude yourself into thinking that he will change.</t>
  </si>
  <si>
    <t>不要自欺欺人地认为他会改变。</t>
  </si>
  <si>
    <t>不要 delude（欺骗）你自己，现实是 cruel 的。</t>
  </si>
  <si>
    <t>de是坏，lud是弄，恶意欺骗心多痛。</t>
  </si>
  <si>
    <t>elude</t>
  </si>
  <si>
    <t>e- (出) + lud (玩/弄) + -e (无义) -&gt; 巧妙地玩出去 -&gt; 逃避/躲避</t>
  </si>
  <si>
    <t>避开</t>
  </si>
  <si>
    <t>/ɪˈluːd/</t>
  </si>
  <si>
    <t>The gold medal continues to elude her.</t>
  </si>
  <si>
    <t>金牌依然与她无缘（金牌依然躲着她）。</t>
  </si>
  <si>
    <t>那个 thief 非常狡猾，成功 elude（逃避）了警方的 chase。</t>
  </si>
  <si>
    <t>e是向外，lud是演，巧妙躲避不见面。</t>
  </si>
  <si>
    <t>allusion</t>
  </si>
  <si>
    <t>al-</t>
  </si>
  <si>
    <t>al- (朝向) + lus (玩/弄) + -ion (名词) -&gt; 朝着某个话题开玩笑地指一下 -&gt; 暗示/影射</t>
  </si>
  <si>
    <t>暗示</t>
  </si>
  <si>
    <t>/əˈluːʒn/</t>
  </si>
  <si>
    <t>His speech contained an allusion to the current economic crisis.</t>
  </si>
  <si>
    <t>他的演讲中暗示了当前的经济危机。</t>
  </si>
  <si>
    <t>他虽然没直说，但 allusion（暗示）了对 boss 的不满。</t>
  </si>
  <si>
    <t>al去往，lus在弄，言外之意影射中。</t>
  </si>
  <si>
    <t>collusion</t>
  </si>
  <si>
    <t>col-</t>
  </si>
  <si>
    <t>col- (共同) + lus (玩/弄) + -ion (名词) -&gt; 共同商量好玩弄规则 -&gt; 共谋/勾结</t>
  </si>
  <si>
    <t>串通</t>
  </si>
  <si>
    <t>/kəˈluːʒn/</t>
  </si>
  <si>
    <t>The officials were in collusion with the criminals.</t>
  </si>
  <si>
    <t>官员们与犯罪分子勾结。</t>
  </si>
  <si>
    <t>他们私下 collusion（勾结），想 control 整个市场。</t>
  </si>
  <si>
    <t>col一起，lus在弄，共同勾结坏事共。</t>
  </si>
  <si>
    <t>ludicrous</t>
  </si>
  <si>
    <t>-icr-</t>
  </si>
  <si>
    <t>lud (玩/笑) + -icr- (连接项) + -ous (多...的) -&gt; 充满开玩笑成分的 -&gt; 荒唐可笑的</t>
  </si>
  <si>
    <t>可笑的</t>
  </si>
  <si>
    <t>/ˈluːdɪkrəs/</t>
  </si>
  <si>
    <t>It was a ludicrous idea to build a bridge there.</t>
  </si>
  <si>
    <t>在那儿建桥是个荒唐可笑的主意。</t>
  </si>
  <si>
    <t>这个 plan 简直是 ludicrous（荒唐的），根本 impossible 实现。</t>
  </si>
  <si>
    <t>lud是笑，ous是多，荒唐可笑没话说。</t>
  </si>
  <si>
    <t>delusion</t>
  </si>
  <si>
    <t>de- (坏/向下) + lus (玩/弄) + -ion (名词) -&gt; 被恶意玩弄后产生的念头 -&gt; 妄想/错觉</t>
  </si>
  <si>
    <t>错觉</t>
  </si>
  <si>
    <t>/dɪˈluːʒn/</t>
  </si>
  <si>
    <t>She is under the delusion that she is a princess.</t>
  </si>
  <si>
    <t>她幻想自己是个公主。</t>
  </si>
  <si>
    <t>有些人的 self-confidence 其实是一种 delusion（妄想）。</t>
  </si>
  <si>
    <t>de是坏，lus在弄，妄想成疾一场梦。</t>
  </si>
  <si>
    <t>illusory</t>
  </si>
  <si>
    <t>il- (进入/对内) + lus (玩/弄) + -ory (形容词) -&gt; 像幻觉一样在玩弄的 -&gt; 虚幻的/虚假的</t>
  </si>
  <si>
    <t>虚幻的</t>
  </si>
  <si>
    <t>/ɪˈluːsəri/</t>
  </si>
  <si>
    <t>Any hope of a settlement was illusory.</t>
  </si>
  <si>
    <t>达成协议的任何希望都是虚幻的。</t>
  </si>
  <si>
    <t>沙漠里的湖水通常是 illusory（虚幻的），那是海市蜃楼。</t>
  </si>
  <si>
    <t>il进入，lus在弄，虚幻泡影在其中。</t>
  </si>
  <si>
    <t>local</t>
  </si>
  <si>
    <t>loc</t>
  </si>
  <si>
    <t>loc (地方) + -al (形容词后缀) -&gt; 属于某个地方的 -&gt; 当地的</t>
  </si>
  <si>
    <t>当地的，本地人</t>
  </si>
  <si>
    <t>/ˈloʊkl/</t>
  </si>
  <si>
    <t>We should support our local farmers.</t>
  </si>
  <si>
    <t>我们应该支持当地的农民。</t>
  </si>
  <si>
    <t>这位 local（当地人）非常热情，向我们推荐了 local（当地的）美食。</t>
  </si>
  <si>
    <t>loc是地方，加个al变当地。</t>
  </si>
  <si>
    <t>locate</t>
  </si>
  <si>
    <t>loc (地方) + -ate (使) -&gt; 使处于某个地方 -&gt; 确定...的位置</t>
  </si>
  <si>
    <t>确定...的位置，坐落于</t>
  </si>
  <si>
    <t>/ˈloʊkeɪt/</t>
  </si>
  <si>
    <t>The company decided to locate its headquarters in London.</t>
  </si>
  <si>
    <t>公司决定将总部设在伦敦。</t>
  </si>
  <si>
    <t>请在地图上 locate（确定位置）一下我们现在所处的位置。</t>
  </si>
  <si>
    <t>loc地方ate动，定好位置放其中。</t>
  </si>
  <si>
    <t>location</t>
  </si>
  <si>
    <t>loc (地方) + -ation (名词后缀) -&gt; 处于地方的状态 -&gt; 位置</t>
  </si>
  <si>
    <t>位置，地点</t>
  </si>
  <si>
    <t>/loʊˈkeɪʃn/</t>
  </si>
  <si>
    <t>The hotel is in a perfect location near the beach.</t>
  </si>
  <si>
    <t>这家旅馆位于海滩附近，地理位置优越。</t>
  </si>
  <si>
    <t>打开手机的 location（位置）服务，这样 GPS 就能工作了。</t>
  </si>
  <si>
    <t>location是位置，名额分配有讲究。</t>
  </si>
  <si>
    <t>allocate</t>
  </si>
  <si>
    <t>al- (去/向) + loc (地方) + -ate (动词后缀) -&gt; 把...拨到一个地方去 -&gt; 分配</t>
  </si>
  <si>
    <t>分配，拨给</t>
  </si>
  <si>
    <t>/ˈæləkeɪt/</t>
  </si>
  <si>
    <t>The government will allocate funds for the new project.</t>
  </si>
  <si>
    <t>政府将为这个新项目拨发资金。</t>
  </si>
  <si>
    <t>我们需要 allocate（分配）一部分时间来学习单词，把每一分钟都放到合适的地方。</t>
  </si>
  <si>
    <t>al去loc地方，分配工作不慌张。</t>
  </si>
  <si>
    <t>relocate</t>
  </si>
  <si>
    <t>re- (重新) + loc (地方) + -ate (动词后缀) -&gt; 重新安置地方 -&gt; 搬迁</t>
  </si>
  <si>
    <t>重新安置，搬迁</t>
  </si>
  <si>
    <t>/ˌriːˈloʊkeɪt/</t>
  </si>
  <si>
    <t>The factory will relocate to a more industrial area.</t>
  </si>
  <si>
    <t>工厂将搬迁到一个更偏向工业化的地区。</t>
  </si>
  <si>
    <t>由于租金上涨，书店不得不 relocate（搬迁）到另一条街。</t>
  </si>
  <si>
    <t>re是重新loc是地，搬迁住处换新地。</t>
  </si>
  <si>
    <t>dislocate</t>
  </si>
  <si>
    <t>dis- (离开/分) + loc (地方) + -ate (使) -&gt; 使离开原有的地方 -&gt; 使脱臼/使紊乱</t>
  </si>
  <si>
    <t>使脱臼，使混乱</t>
  </si>
  <si>
    <t>/ˈdɪsloʊkeɪt/</t>
  </si>
  <si>
    <t>He managed to dislocate his shoulder during the match.</t>
  </si>
  <si>
    <t>他在比赛中不小心使肩膀脱臼了。</t>
  </si>
  <si>
    <t>骨头 dislocate（脱臼）是因为它离开了原本的 loc（地方）。</t>
  </si>
  <si>
    <t>dis是离开loc地方，脱臼紊乱真受伤。</t>
  </si>
  <si>
    <t>locomotive</t>
  </si>
  <si>
    <t>loco</t>
  </si>
  <si>
    <t>loco (地方) + mot (移动) + -ive (名词后缀) -&gt; 从一个地方移动到另一个地方的机器 -&gt; 火车头</t>
  </si>
  <si>
    <t>机车，火车头</t>
  </si>
  <si>
    <t>/ˌloʊkəˈmoʊtɪv/</t>
  </si>
  <si>
    <t>Steam locomotives are now mostly seen in museums.</t>
  </si>
  <si>
    <t>蒸汽机车现在主要在博物馆里见到。</t>
  </si>
  <si>
    <t>这台巨大的 locomotive（机车）可以带动整列火车跨越不同的地方。</t>
  </si>
  <si>
    <t>loco地方mot动，火车机车向前冲。</t>
  </si>
  <si>
    <t>locality</t>
  </si>
  <si>
    <t>loc (地方) + -al (形容词) + -ity (名词后缀) -&gt; 地方的特性/范围 -&gt; 地区/方位</t>
  </si>
  <si>
    <t>地区，地点</t>
  </si>
  <si>
    <t>/loʊˈkæləti/</t>
  </si>
  <si>
    <t>There is no hospital in this locality.</t>
  </si>
  <si>
    <t>这个地区没有医院。</t>
  </si>
  <si>
    <t>这个 locality（地区）的环境非常好，适合定居。</t>
  </si>
  <si>
    <t>local后面加个ity，地区方位显清晰。</t>
  </si>
  <si>
    <t>collocate</t>
  </si>
  <si>
    <t>col- (共同) + loc (地方) + -ate (动词后缀) -&gt; 放到同一个地方 -&gt; 搭配</t>
  </si>
  <si>
    <t>搭配，并置</t>
  </si>
  <si>
    <t>/ˈkɒləkeɪt/</t>
  </si>
  <si>
    <t>In English, certain words collocate with specific prepositions.</t>
  </si>
  <si>
    <t>在英语中，某些单词会与特定的介词搭配。</t>
  </si>
  <si>
    <t>背单词时要注意哪些词会经常 collocate（搭配）在一起使用。</t>
  </si>
  <si>
    <t>col共同loc地，搭配成双有道理。</t>
  </si>
  <si>
    <t>allocation</t>
  </si>
  <si>
    <t>al- (去) + loc (地方) + -ation (名词后缀) -&gt; 把东西分配到各处的行为 -&gt; 分配额</t>
  </si>
  <si>
    <t>分配，配给额</t>
  </si>
  <si>
    <t>/ˌæləˈkeɪʃn/</t>
  </si>
  <si>
    <t>The budget allocation for education has increased.</t>
  </si>
  <si>
    <t>教育预算的拨款额度增加了。</t>
  </si>
  <si>
    <t>资源 allocation（分配）不均会导致很多社会问题。</t>
  </si>
  <si>
    <t>al去loc地ation名，资源分配在进行。</t>
  </si>
  <si>
    <t>logic</t>
  </si>
  <si>
    <t>log (词/理由) + -ic (名词后缀) -&gt; 关于理由的学问 -&gt; 逻辑</t>
  </si>
  <si>
    <t>逻辑</t>
  </si>
  <si>
    <t>/ˈlɒdʒɪk/</t>
  </si>
  <si>
    <t>The logic behind his decision is sound.</t>
  </si>
  <si>
    <t>他做决定的逻辑是合理的。</t>
  </si>
  <si>
    <t>学习 logic 必须运用你的 reason，不能只听别人的 word。</t>
  </si>
  <si>
    <t>log 是理，-ic 是学，逻辑道理要明切。</t>
  </si>
  <si>
    <t>dialogue</t>
  </si>
  <si>
    <t>dia-</t>
  </si>
  <si>
    <t>dia- (在...之间) + logue (说) -&gt; 在两者之间说的话 -&gt; 对话</t>
  </si>
  <si>
    <t>对话</t>
  </si>
  <si>
    <t>/ˈdaɪəlɒɡ/</t>
  </si>
  <si>
    <t>The two countries have begun a constructive dialogue.</t>
  </si>
  <si>
    <t>两国已开始建设性的对话。</t>
  </si>
  <si>
    <t>在这个 dialogue 中，两个人 dia（穿过）对方的逻辑在交流。</t>
  </si>
  <si>
    <t>dia 穿过两人间，logue 说话是交谈。</t>
  </si>
  <si>
    <t>eloquent</t>
  </si>
  <si>
    <t>loqu</t>
  </si>
  <si>
    <t>e- (出) + loqu (说) + -ent (形容词后缀) -&gt; 说出来很有效果的 -&gt; 雄辩的</t>
  </si>
  <si>
    <t>雄辩的，口才好的</t>
  </si>
  <si>
    <t>/ˈeləkwənt/</t>
  </si>
  <si>
    <t>She made an eloquent appeal for action.</t>
  </si>
  <si>
    <t>她发表了口才极佳的行动呼吁。</t>
  </si>
  <si>
    <t>那个 eloquent 的人，说话的时候 e（出）口成章。</t>
  </si>
  <si>
    <t>e- 是向外 loqu 说，雄辩口才真不错。</t>
  </si>
  <si>
    <t>apology</t>
  </si>
  <si>
    <t>apo-</t>
  </si>
  <si>
    <t>logy</t>
  </si>
  <si>
    <t>apo- (远/离开) + logy (说) -&gt; 说话以带走（过错） -&gt; 道歉</t>
  </si>
  <si>
    <t>道歉</t>
  </si>
  <si>
    <t>/əˈpɒlədʒi/</t>
  </si>
  <si>
    <t>Please accept my sincere apology.</t>
  </si>
  <si>
    <t>请接受我诚挚的歉意。</t>
  </si>
  <si>
    <t>他做了一次 apology，用言语 apo（带走）了他的过失。</t>
  </si>
  <si>
    <t>apo 远离 logy 说，道歉之后没罪过。</t>
  </si>
  <si>
    <t>prologue</t>
  </si>
  <si>
    <t>pro- (在前面) + logue (说) -&gt; 在正文前面说的话 -&gt; 序言</t>
  </si>
  <si>
    <t>序言，开场白</t>
  </si>
  <si>
    <t>/ˈprəʊlɒɡ/</t>
  </si>
  <si>
    <t>The events of 1933 were only a prologue to the war.</t>
  </si>
  <si>
    <t>1933年的事件仅仅是战争的序幕。</t>
  </si>
  <si>
    <t>在 prologue 里，作者 pro（提前）说了故事背景。</t>
  </si>
  <si>
    <t>pro 在前，logue 在说，书前序言必须要。</t>
  </si>
  <si>
    <t>mono- (单一) + logue (说) -&gt; 一个人在说 -&gt; 独白</t>
  </si>
  <si>
    <t>独白</t>
  </si>
  <si>
    <t>The comedian's monologue lasted for ten minutes.</t>
  </si>
  <si>
    <t>那个喜剧演员的独白持续了十分钟。</t>
  </si>
  <si>
    <t>这场 monologue 中，只有 mono（一个）人在台上表演。</t>
  </si>
  <si>
    <t>mono 单一 logue 说，一人独白很寂寞。</t>
  </si>
  <si>
    <t>loquacious</t>
  </si>
  <si>
    <t>loqu (说) + -acious (多...的形容词后缀) -&gt; 话很多的 -&gt; 健谈的</t>
  </si>
  <si>
    <t>健谈的，多嘴的</t>
  </si>
  <si>
    <t>/ləˈkweɪʃəs/</t>
  </si>
  <si>
    <t>The loquacious host kept the party lively.</t>
  </si>
  <si>
    <t>那位健谈的主持人使聚会保持着活跃的气氛。</t>
  </si>
  <si>
    <t>loquacious 的人总是在 loqu（说）个不停，非常 -acious（多话）。</t>
  </si>
  <si>
    <t>loqu 说话 -acious 多，健谈多嘴话满坡。</t>
  </si>
  <si>
    <t>colloquial</t>
  </si>
  <si>
    <t>col- (共同) + loqu (说) + -i- (连接词) + -al (形容词后缀) -&gt; 大家共同在一起说的 -&gt; 口语的</t>
  </si>
  <si>
    <t>口语的，通俗的</t>
  </si>
  <si>
    <t>/kəˈləʊkwiəl/</t>
  </si>
  <si>
    <t>The phrase is used in colloquial English.</t>
  </si>
  <si>
    <t>这个短语用于英语口语。</t>
  </si>
  <si>
    <t>colloquial 是大家 col（共同）在 loqu（交流）时用的语言。</t>
  </si>
  <si>
    <t>col 共同，loqu 说，口语交流没隔阂。</t>
  </si>
  <si>
    <t>catalog</t>
  </si>
  <si>
    <t>cata-</t>
  </si>
  <si>
    <t>cata- (向下/完全) + log (词/列举) -&gt; 完整列举出来的词句 -&gt; 目录</t>
  </si>
  <si>
    <t>目录</t>
  </si>
  <si>
    <t>/ˈkætəlɒɡ/</t>
  </si>
  <si>
    <t>You can find our full range of products in the catalog.</t>
  </si>
  <si>
    <t>您可以在目录中找到我们的全系列产品。</t>
  </si>
  <si>
    <t>他在 catalog 中 cata（向下）搜索每一个 log（条目）。</t>
  </si>
  <si>
    <t>cata 向下，log 列举，目录条目要对准。</t>
  </si>
  <si>
    <t>soliloquy</t>
  </si>
  <si>
    <t>soli-</t>
  </si>
  <si>
    <t>soli- (独自) + loqu (说) + -y (名词后缀) -&gt; 独自对自己说话 -&gt; 独白</t>
  </si>
  <si>
    <t>自言自语，（戏剧）独白</t>
  </si>
  <si>
    <t>/səˈlɪləkwi/</t>
  </si>
  <si>
    <t>Hamlet's famous soliloquy begins with 'To be, or not to be'.</t>
  </si>
  <si>
    <t>哈姆雷特著名的独白以“生存还是毁灭”开始。</t>
  </si>
  <si>
    <t>soli（孤独）的人常在半夜进行 soliloquy。</t>
  </si>
  <si>
    <t>soli 独自，loqu 说，自言自语独白多。</t>
  </si>
  <si>
    <t>biology</t>
  </si>
  <si>
    <t xml:space="preserve"> ( ) + bio (生命) + -logy (学科) -&gt; 研究生命的学科 -&gt; 生物学</t>
  </si>
  <si>
    <t>生物学</t>
  </si>
  <si>
    <t>/baɪˈɒlədʒi/</t>
  </si>
  <si>
    <t>In biology class, we learned about the structure of cells.</t>
  </si>
  <si>
    <t>在生物课上，我们学习了细胞的结构。</t>
  </si>
  <si>
    <t>观察 bio (生命) 的变化是 biology (生物学) 的核心。</t>
  </si>
  <si>
    <t>bio 是生命，logy 是学问，生物学知识真全能。</t>
  </si>
  <si>
    <t>technology</t>
  </si>
  <si>
    <t>techn</t>
  </si>
  <si>
    <t xml:space="preserve"> ( ) + techn (技能/工艺) + -ology (学术) -&gt; 关于工艺技能的系统学术 -&gt; 技术</t>
  </si>
  <si>
    <t>技术，科技</t>
  </si>
  <si>
    <t>/tekˈnɒlədʒi/</t>
  </si>
  <si>
    <t>Modern technology has changed the way we communicate.</t>
  </si>
  <si>
    <t>现代技术改变了我们的交流方式。</t>
  </si>
  <si>
    <t>用 techn (技术) 创造出的 technology (科技) 改变了世界。</t>
  </si>
  <si>
    <t>techn 代表工艺，ology 论道理，科学技术是第一。</t>
  </si>
  <si>
    <t>psychology</t>
  </si>
  <si>
    <t>psych</t>
  </si>
  <si>
    <t>-o-</t>
  </si>
  <si>
    <t xml:space="preserve"> ( ) + psych (心灵/灵魂) + -ology (学科) -&gt; 研究心灵和行为的学科 -&gt; 心理学</t>
  </si>
  <si>
    <t>心理学</t>
  </si>
  <si>
    <t>/saɪˈkɒlədʒi/</t>
  </si>
  <si>
    <t>Educational psychology helps teachers understand their students.</t>
  </si>
  <si>
    <t>教育心理学帮助老师们了解他们的学生。</t>
  </si>
  <si>
    <t>研究 psych (心理) 的学者在看 psychology (心理学) 的书。</t>
  </si>
  <si>
    <t>psych 探寻心，logy 论道理，心理学中藏玄机。</t>
  </si>
  <si>
    <t>geology</t>
  </si>
  <si>
    <t>geo</t>
  </si>
  <si>
    <t xml:space="preserve"> ( ) + geo (地球/土地) + -logy (学科) -&gt; 研究地球构造的学科 -&gt; 地质学</t>
  </si>
  <si>
    <t>地质学</t>
  </si>
  <si>
    <t>/dʒiˈɒlədʒi/</t>
  </si>
  <si>
    <t>He is studying geology to understand how mountains are formed.</t>
  </si>
  <si>
    <t>他正在学习地质学以了解山脉是如何形成的。</t>
  </si>
  <si>
    <t>geo (地球) 的演化史就是 geology (地质学)。</t>
  </si>
  <si>
    <t>geo 地球土地，logy 研究学科，地质变化全掌握。</t>
  </si>
  <si>
    <t>ecology</t>
  </si>
  <si>
    <t xml:space="preserve"> ( ) + eco (住所/环境) + -logy (学科) -&gt; 研究环境与生物关系的学科 -&gt; 生态学</t>
  </si>
  <si>
    <t>生态学</t>
  </si>
  <si>
    <t>/iˈkɒlədʒi/</t>
  </si>
  <si>
    <t>The oil spill caused terrible damage to the local ecology.</t>
  </si>
  <si>
    <t>石油泄漏给当地生态系统造成了严重破坏。</t>
  </si>
  <si>
    <t>保护我们的 eco (环境) 需要学习 ecology (生态学)。</t>
  </si>
  <si>
    <t>eco 环境家，logy 学问大，生态保护靠大家。</t>
  </si>
  <si>
    <t>sociology</t>
  </si>
  <si>
    <t>soci</t>
  </si>
  <si>
    <t xml:space="preserve"> ( ) + soci (同伴/社会) + -ology (学科) -&gt; 研究社会运行规律的学科 -&gt; 社会学</t>
  </si>
  <si>
    <t>社会学</t>
  </si>
  <si>
    <t>/ˌsəʊsiˈɒlədʒi/</t>
  </si>
  <si>
    <t>Sociology examines how social structures influence individual behavior.</t>
  </si>
  <si>
    <t>社会学考察社会结构如何影响个人行为。</t>
  </si>
  <si>
    <t>soci (社会) 中的人群是 sociology (社会学) 的研究对象。</t>
  </si>
  <si>
    <t>soci 连社会，ology 是理论，社会学里看乾坤。</t>
  </si>
  <si>
    <t>apo- (离开/返回) + log (言语) + -y (名词后缀) -&gt; 为了收回或辩白言辞所说的话 -&gt; 道歉</t>
  </si>
  <si>
    <t>道歉，谢罪</t>
  </si>
  <si>
    <t>I owe you an apology for being late.</t>
  </si>
  <si>
    <t>我迟到了，应该向你道歉。</t>
  </si>
  <si>
    <t>他用一段真诚的 log (话语) 表达了 apology (道歉)。</t>
  </si>
  <si>
    <t>apo 离开 log 话，做错之后要道歉。</t>
  </si>
  <si>
    <t>analogy</t>
  </si>
  <si>
    <t>ana-</t>
  </si>
  <si>
    <t>ana- (加强/根据) + log (理性/比例) + -y (名词后缀) -&gt; 根据比例或理性进行对比 -&gt; 类比</t>
  </si>
  <si>
    <t>类比，类推</t>
  </si>
  <si>
    <t>/əˈnælədʒi/</t>
  </si>
  <si>
    <t>She made an analogy between the human heart and a pump.</t>
  </si>
  <si>
    <t>她把人的心脏比作水泵。</t>
  </si>
  <si>
    <t>用 ana (相似的) 逻辑 log 去做 analogy (类比)。</t>
  </si>
  <si>
    <t>ana 加强 log 说，相似对比叫类比。</t>
  </si>
  <si>
    <t>mythology</t>
  </si>
  <si>
    <t>myth</t>
  </si>
  <si>
    <t xml:space="preserve"> ( ) + myth (神话) + -ology (学问) -&gt; 研究神话传说的学问 -&gt; 神话学</t>
  </si>
  <si>
    <t>神话（总称）</t>
  </si>
  <si>
    <t>/mɪˈθɒlədʒi/</t>
  </si>
  <si>
    <t>Greek mythology is full of stories about gods and heroes.</t>
  </si>
  <si>
    <t>希腊神话充满了关于神和英雄的故事。</t>
  </si>
  <si>
    <t>许多 myth (故事) 构成了宏大的 mythology (神话体系)。</t>
  </si>
  <si>
    <t>myth 故事远古传，ology 汇总成神话。</t>
  </si>
  <si>
    <t>terminology</t>
  </si>
  <si>
    <t>termin</t>
  </si>
  <si>
    <t xml:space="preserve"> ( ) + termin (界限/词项) + -ology (学科) -&gt; 研究特定界限内术语的学科 -&gt; 术语学/专业术语</t>
  </si>
  <si>
    <t>术语，专业用语</t>
  </si>
  <si>
    <t>/ˌtɜːmɪˈnɒlədʒi/</t>
  </si>
  <si>
    <t>Scientific terminology can be difficult for laypeople to understand.</t>
  </si>
  <si>
    <t>科学术语对普通人来说可能很难理解。</t>
  </si>
  <si>
    <t>理解每个 termin (词项) 的含义是掌握 terminology (术语) 的关键。</t>
  </si>
  <si>
    <t>termin 词项定界限，ology 构成术语学。</t>
  </si>
  <si>
    <t>language</t>
  </si>
  <si>
    <t>lang</t>
  </si>
  <si>
    <t>lang (语言) + -uage (抽象名词后缀) -&gt; 表达思想的工具 -&gt; 语言</t>
  </si>
  <si>
    <t>语言</t>
  </si>
  <si>
    <t>/ˈlæŋɡwɪdʒ/</t>
  </si>
  <si>
    <t>Learning a foreign language is a bridge to another culture.</t>
  </si>
  <si>
    <t>学习外语是通往另一种文化的桥梁。</t>
  </si>
  <si>
    <t>学习这门 language 需要频繁活动你的 lang（舌头）。</t>
  </si>
  <si>
    <t>lang 是舌头 age 名词，汇成语言真整齐。</t>
  </si>
  <si>
    <t>linguist</t>
  </si>
  <si>
    <t>ling</t>
  </si>
  <si>
    <t>ling (语言) + -uist (专家) -&gt; 研究语言的专家 -&gt; 语言学家</t>
  </si>
  <si>
    <t>语言学家，通晓数种外语的人</t>
  </si>
  <si>
    <t>/ˈlɪŋɡwɪst/</t>
  </si>
  <si>
    <t>As a linguist, he is interested in how dialects evolve.</t>
  </si>
  <si>
    <t>作为一名语言学家，他对方言如何演变很感兴趣。</t>
  </si>
  <si>
    <t>那个 linguist 每天研究 ling（语言）的奥秘。</t>
  </si>
  <si>
    <t>ling 是语言 uist 人，语言学家最全能。</t>
  </si>
  <si>
    <t>bilingual</t>
  </si>
  <si>
    <t>bi-</t>
  </si>
  <si>
    <t>bi- (两个) + ling (语言) + -ual (的) -&gt; 使用两种语言的 -&gt; 双语的</t>
  </si>
  <si>
    <t>双语的</t>
  </si>
  <si>
    <t>/ˌbaɪˈlɪŋɡwəl/</t>
  </si>
  <si>
    <t>She grew up in a bilingual household, speaking both English and Spanish.</t>
  </si>
  <si>
    <t>她在双语家庭长大，说英语和西班牙语。</t>
  </si>
  <si>
    <t>他在 bi（两个）环境下长大，成了一个 bilingual 天才。</t>
  </si>
  <si>
    <t>bi 是两个 ling 是语，双语教学看这里。</t>
  </si>
  <si>
    <t>linguistics</t>
  </si>
  <si>
    <t>ling (语言) + -uist (专家) + -ics (学科) -&gt; 研究语言的学科 -&gt; 语言学</t>
  </si>
  <si>
    <t>语言学</t>
  </si>
  <si>
    <t>/lɪŋˈɡwɪstɪks/</t>
  </si>
  <si>
    <t>Linguistics is the scientific study of language.</t>
  </si>
  <si>
    <t>语言学是对语言的科学研究。</t>
  </si>
  <si>
    <t>这门 linguistics 课程主要研究 ling（语言）的结构。</t>
  </si>
  <si>
    <t>ling 是语言 ics 学，语言学里知识多。</t>
  </si>
  <si>
    <t>multi- (多) + ling (语言) + -ual (的) -&gt; 使用多种语言的 -&gt; 多语的</t>
  </si>
  <si>
    <t>多语的</t>
  </si>
  <si>
    <t>In today's globalized world, being multilingual is a great advantage.</t>
  </si>
  <si>
    <t>在当今全球化的世界中，通晓多种语言是一个巨大的优势。</t>
  </si>
  <si>
    <t>他在 multi（多）个国家待过，所以他是 multilingual。</t>
  </si>
  <si>
    <t>multi 很多 ling 语言，多语人才不一般。</t>
  </si>
  <si>
    <t>sublingual</t>
  </si>
  <si>
    <t>sub- (在下面) + ling (舌头) + -ual (的) -&gt; 在舌头下面的 -&gt; 舌下的</t>
  </si>
  <si>
    <t>舌下的</t>
  </si>
  <si>
    <t>/ˌsʌbˈlɪŋɡwəl/</t>
  </si>
  <si>
    <t>The doctor prescribed sublingual tablets for a faster effect.</t>
  </si>
  <si>
    <t>医生开了舌下片以求更快的药效。</t>
  </si>
  <si>
    <t>药片要放在 sub（下面）你的 ling（舌头）。</t>
  </si>
  <si>
    <t>sub 在下 ling 舌头，舌下含服见效快。</t>
  </si>
  <si>
    <t>mono- (单一) + ling (语言) + -ual (的) -&gt; 只使用一种语言的 -&gt; 单语的</t>
  </si>
  <si>
    <t>/ˌmɒnəʊˈlɪŋɡwəl/</t>
  </si>
  <si>
    <t>The dictionary is monolingual, providing definitions in English only.</t>
  </si>
  <si>
    <t>这本词典是单语的，仅提供英语定义。</t>
  </si>
  <si>
    <t>只有 mono（单一）种 ling（语言）的环境太局限了。</t>
  </si>
  <si>
    <t>mono 单一 ling 语言，单语词典查一遍。</t>
  </si>
  <si>
    <t>lingo</t>
  </si>
  <si>
    <t>ling (语言) + -o (名词后缀) -&gt; 某种特定的语言 -&gt; 方言/术语</t>
  </si>
  <si>
    <t>术语，行话</t>
  </si>
  <si>
    <t>/ˈlɪŋɡəʊ/</t>
  </si>
  <si>
    <t>I don't understand the computer lingo you're using.</t>
  </si>
  <si>
    <t>我不懂你用的那些计算机术语。</t>
  </si>
  <si>
    <t>他口中吐出的 ling（语言）都是那种奇怪的 lingo（行话）。</t>
  </si>
  <si>
    <t>ling 后面加个 o，行业术语听不懂。</t>
  </si>
  <si>
    <t>trilingual</t>
  </si>
  <si>
    <t>tri-</t>
  </si>
  <si>
    <t>tri- (三) + ling (语言) + -ual (的) -&gt; 使用三种语言的 -&gt; 三语的</t>
  </si>
  <si>
    <t>三语的</t>
  </si>
  <si>
    <t>/ˌtraɪˈlɪŋɡwəl/</t>
  </si>
  <si>
    <t>She is trilingual in Chinese, English, and French.</t>
  </si>
  <si>
    <t>她通晓中文、英语和法语三门语言。</t>
  </si>
  <si>
    <t>掌握 tri（三）种 ling（语言）真的很酷。</t>
  </si>
  <si>
    <t>tri 是三 ling 语言，三语流畅走天下。</t>
  </si>
  <si>
    <t>linguistic</t>
  </si>
  <si>
    <t>ling (语言) + -uist (专家) + -ic (的) -&gt; 语言专家的 -&gt; 语言的</t>
  </si>
  <si>
    <t>语言的，语言学的</t>
  </si>
  <si>
    <t>/lɪŋˈɡwɪstɪk/</t>
  </si>
  <si>
    <t>Linguistic diversity is part of human heritage.</t>
  </si>
  <si>
    <t>语言多样性是人类遗产的一部分。</t>
  </si>
  <si>
    <t>我们要尊重不同的 linguistic（语言的）特征。</t>
  </si>
  <si>
    <t>ling 语言 ic 的，语言研究很有趣。</t>
  </si>
  <si>
    <t>liquid</t>
  </si>
  <si>
    <t>liqu</t>
  </si>
  <si>
    <t>liqu(流动) + -id(具有...性质的) -&gt; 具有流动性质的物质 -&gt; 液体</t>
  </si>
  <si>
    <t>液体；液态的</t>
  </si>
  <si>
    <t>/ˈlɪkwɪd/</t>
  </si>
  <si>
    <t>Water is a liquid at room temperature.</t>
  </si>
  <si>
    <t>水在常温下是液体。</t>
  </si>
  <si>
    <t>这瓶 liquid（液体）看起来像果汁，其实是胶水。</t>
  </si>
  <si>
    <t>liqu 它是流，liquid 液体留。</t>
  </si>
  <si>
    <t>liquor</t>
  </si>
  <si>
    <t>liqu(流/液体) + -or(表物) -&gt; 可饮用的流质 -&gt; 烈酒</t>
  </si>
  <si>
    <t>烈性酒</t>
  </si>
  <si>
    <t>/ˈlɪkə(r)/</t>
  </si>
  <si>
    <t>He doesn't drink strong liquor.</t>
  </si>
  <si>
    <t>他不喝烈酒。</t>
  </si>
  <si>
    <t>这瓶 liquor（烈酒）度数太高，我喝一口就晕。</t>
  </si>
  <si>
    <t>烈酒 liquor，喝完话真多。</t>
  </si>
  <si>
    <t>liquidate</t>
  </si>
  <si>
    <t>liqu(流) + -id(形容词后缀) + -ate(使...) -&gt; 使账目变得流动/清楚 -&gt; 清算</t>
  </si>
  <si>
    <t>清算；变现</t>
  </si>
  <si>
    <t>/ˈlɪkwɪdeɪt/</t>
  </si>
  <si>
    <t>The company was forced to liquidate its assets.</t>
  </si>
  <si>
    <t>公司被迫清算其资产。</t>
  </si>
  <si>
    <t>老板决定 liquidate（清算）所有资产，退出市场。</t>
  </si>
  <si>
    <t>公司倒闭要 liquidate，账目清楚才好退。</t>
  </si>
  <si>
    <t>liquidity</t>
  </si>
  <si>
    <t>liqu(流) + -id(的) + -ity(名词后缀，表性质) -&gt; 物质或资产流动的性质 -&gt; 流动性</t>
  </si>
  <si>
    <t>流动性；液态</t>
  </si>
  <si>
    <t>/lɪˈkwɪdəti/</t>
  </si>
  <si>
    <t>The bank has sufficient liquidity to cover the crisis.</t>
  </si>
  <si>
    <t>银行有足够的流动性来应对危机。</t>
  </si>
  <si>
    <t>投资时，资产的 liquidity（流动性）非常重要，关键时刻要能变现。</t>
  </si>
  <si>
    <t>liquidity 强，变现不用忙。</t>
  </si>
  <si>
    <t>liquefy</t>
  </si>
  <si>
    <t>liqu(流/液体) + -e(连字符) + -fy(使...) -&gt; 使变成液体 -&gt; 液化</t>
  </si>
  <si>
    <t>液化；溶解</t>
  </si>
  <si>
    <t>/ˈlɪkwɪfaɪ/</t>
  </si>
  <si>
    <t>Gases can be liquefied under great pressure.</t>
  </si>
  <si>
    <t>气体在大压力下可以液化。</t>
  </si>
  <si>
    <t>加热后，这块金属开始 liquefy（液化）成红色的水。</t>
  </si>
  <si>
    <t>liquefy 是液化，加热变成水。</t>
  </si>
  <si>
    <t>liquidizer</t>
  </si>
  <si>
    <t>liqu(流/液体) + -id(形容词后缀) + -izer(使...的东西) -&gt; 把固体变成液体的机器 -&gt; 榨汁机</t>
  </si>
  <si>
    <t>（电动）搅拌器；榨汁机</t>
  </si>
  <si>
    <t>/ˈlɪkwɪdaɪzə(r)/</t>
  </si>
  <si>
    <t>Put the fruit in the liquidizer to make a smoothie.</t>
  </si>
  <si>
    <t>把水果放进榨汁机里做成奶昔。</t>
  </si>
  <si>
    <t>我用 liquidizer（榨汁机）把苹果变成了果汁。</t>
  </si>
  <si>
    <t>水果放进 liquidizer，一会儿就变果汁儿。</t>
  </si>
  <si>
    <t>illiquid</t>
  </si>
  <si>
    <t>il-(不) + liqu(流) + -id(的) -&gt; 不能流动的 -&gt; 非流动性的</t>
  </si>
  <si>
    <t>无流动资金的；非流动的</t>
  </si>
  <si>
    <t>/ɪˈlɪkwɪd/</t>
  </si>
  <si>
    <t>Real estate is a relatively illiquid asset.</t>
  </si>
  <si>
    <t>房地产是一种相对非流动性的资产。</t>
  </si>
  <si>
    <t>这些房产是 illiquid（非流动的）资产，很难立刻换成钱。</t>
  </si>
  <si>
    <t>il 加在前面是不，illiquid 钱难出。</t>
  </si>
  <si>
    <t>liquidation</t>
  </si>
  <si>
    <t>liqu(流) + -id(的) + -ation(名词后缀) -&gt; 清算账目的行为 -&gt; 清算</t>
  </si>
  <si>
    <t>清算；破产结算</t>
  </si>
  <si>
    <t>/ˌlɪkwɪˈdeɪʃn/</t>
  </si>
  <si>
    <t>The shop is going into liquidation.</t>
  </si>
  <si>
    <t>这家商店正在进行清算。</t>
  </si>
  <si>
    <t>由于经营不善，那家公司最终进入了 liquidation（清算）阶段。</t>
  </si>
  <si>
    <t>破产之后 liquidation，资产清点要留心。</t>
  </si>
  <si>
    <t>liquescent</t>
  </si>
  <si>
    <t>liqu(流/融化) + -escent(正在...的) -&gt; 正在融化的 -&gt; 易融化的</t>
  </si>
  <si>
    <t>易融化的；液化的</t>
  </si>
  <si>
    <t>/lɪˈkwesnt/</t>
  </si>
  <si>
    <t>Liquescent snow covered the streets.</t>
  </si>
  <si>
    <t>正在融化的积雪覆盖了街道。</t>
  </si>
  <si>
    <t>春天到了，路上全是 liquescent（正在融化的）残雪。</t>
  </si>
  <si>
    <t>escent 正在变，liquescent 融化现。</t>
  </si>
  <si>
    <t>deliquesce</t>
  </si>
  <si>
    <t>de-(加强语气) + liqu(液体) + -e + -sce(逐渐变成) -&gt; 逐渐吸收水分变成液体 -&gt; 潮解</t>
  </si>
  <si>
    <t>潮解；溶解</t>
  </si>
  <si>
    <t>/ˌdelɪˈkwes/</t>
  </si>
  <si>
    <t>Certain crystals will deliquesce if left in a moist room.</t>
  </si>
  <si>
    <t>某些晶体如果留在潮湿的房间里会发生潮解。</t>
  </si>
  <si>
    <t>这种盐如果不密封，就会 deliquesce（潮解）变成水水的一团。</t>
  </si>
  <si>
    <t>de 加 liqu 后加 sce，吸水潮解变液体。</t>
  </si>
  <si>
    <t>literate</t>
  </si>
  <si>
    <t>liter</t>
  </si>
  <si>
    <t>liter (文字) + -ate (形容词后缀) -&gt; 懂文字的 -&gt; 识字的</t>
  </si>
  <si>
    <t>受过教育的，识字的</t>
  </si>
  <si>
    <t>/ˈlɪtərət/</t>
  </si>
  <si>
    <t>Most of the population here is literate.</t>
  </si>
  <si>
    <t>这里的大多数人口都是识字的。</t>
  </si>
  <si>
    <t>他是一个 literate 的人，所以非常热爱阅读各种书籍。</t>
  </si>
  <si>
    <t>文字 liter 加上 ate，识字 literate 不费力。</t>
  </si>
  <si>
    <t>illiterate</t>
  </si>
  <si>
    <t>il- (不) + liter (文字) + -ate (形容词后缀) -&gt; 不懂文字的 -&gt; 文盲的</t>
  </si>
  <si>
    <t>不识字的，文盲的</t>
  </si>
  <si>
    <t>/ɪˈlɪtərət/</t>
  </si>
  <si>
    <t>The program helps illiterate adults learn to read.</t>
  </si>
  <si>
    <t>该项目帮助不识字的成年人学习阅读。</t>
  </si>
  <si>
    <t>如果不学习，就会变成 illiterate 的人，看不懂路标。</t>
  </si>
  <si>
    <t>il 表示不，liter 是字，illiterate 就是没文化。</t>
  </si>
  <si>
    <t>literacy</t>
  </si>
  <si>
    <t>liter (文字) + -acy (名词后缀) -&gt; 掌握文字的能力 -&gt; 识字能力</t>
  </si>
  <si>
    <t>读写能力，识字</t>
  </si>
  <si>
    <t>/ˈlɪtərəsi/</t>
  </si>
  <si>
    <t>Computer literacy is essential in the modern workplace.</t>
  </si>
  <si>
    <t>在现代职场中，具备计算机素养是必不可少的。</t>
  </si>
  <si>
    <t>提高全社会的 literacy 水平是教育的首要任务。</t>
  </si>
  <si>
    <t>识字能力 literacy，读写兼备真给力。</t>
  </si>
  <si>
    <t>literature</t>
  </si>
  <si>
    <t>liter (文字) + -ature (名词后缀) -&gt; 文字的作品集 -&gt; 文学</t>
  </si>
  <si>
    <t>文学，文献</t>
  </si>
  <si>
    <t>/ˈlɪtrətʃə(r)/</t>
  </si>
  <si>
    <t>She is a professor of English literature.</t>
  </si>
  <si>
    <t>她是英国文学教授。</t>
  </si>
  <si>
    <t>读优秀的 literature 可以陶冶情操，丰富内心。</t>
  </si>
  <si>
    <t>文字作品 literature，文学宝库有出处。</t>
  </si>
  <si>
    <t>literary</t>
  </si>
  <si>
    <t>liter (文字) + -ary (形容词后缀) -&gt; 与文字相关的 -&gt; 文学的</t>
  </si>
  <si>
    <t>文学的，书面的</t>
  </si>
  <si>
    <t>/ˈlɪtərəri/</t>
  </si>
  <si>
    <t>He has a high literary reputation.</t>
  </si>
  <si>
    <t>他在文学界享有很高的声誉。</t>
  </si>
  <si>
    <t>这位作家赢得了多项 literary 大奖。</t>
  </si>
  <si>
    <t>文字后缀 ary，文学相关 literary。</t>
  </si>
  <si>
    <t>literal</t>
  </si>
  <si>
    <t>liter (文字) + -al (形容词后缀) -&gt; 仅停留于文字表面的 -&gt; 字面上的</t>
  </si>
  <si>
    <t>字面上的，原义的</t>
  </si>
  <si>
    <t>/ˈlɪtərəl/</t>
  </si>
  <si>
    <t>The literal meaning of the word is different from its usage.</t>
  </si>
  <si>
    <t>这个词的字面意思与它的实际用法不同。</t>
  </si>
  <si>
    <t>不要只看 literal 意思，要理解其中的隐喻。</t>
  </si>
  <si>
    <t>文字本身就是字，literal 翻译要仔细。</t>
  </si>
  <si>
    <t>literally</t>
  </si>
  <si>
    <t>liter (文字) + -al (后缀) + -ly (副词后缀) -&gt; 照着文字那样地 -&gt; 确实地</t>
  </si>
  <si>
    <t>确实地，简直</t>
  </si>
  <si>
    <t>/ˈlɪtərəli/</t>
  </si>
  <si>
    <t>I was literally exhausted after the long walk.</t>
  </si>
  <si>
    <t>长途跋涉之后我确实精疲力竭了。</t>
  </si>
  <si>
    <t>由于太冷，我 literally 感觉自己快被冻僵了。</t>
  </si>
  <si>
    <t>字面意思地，literally 确实地。</t>
  </si>
  <si>
    <t>obliterate</t>
  </si>
  <si>
    <t>ob- (去掉/相反) + liter (文字) + -ate (动词后缀) -&gt; 把文字擦去 -&gt; 抹杀/清除</t>
  </si>
  <si>
    <t>抹掉，使湮没</t>
  </si>
  <si>
    <t>/əˈblɪtəreɪt/</t>
  </si>
  <si>
    <t>The heavy rain obliterated all footprints.</t>
  </si>
  <si>
    <t>大雨冲掉了所有的脚印。</t>
  </si>
  <si>
    <t>时间会 obliterate 所有的痛苦回忆。</t>
  </si>
  <si>
    <t>ob 去掉字 liter，全部抹杀 obliterate。</t>
  </si>
  <si>
    <t>alliteration</t>
  </si>
  <si>
    <t>al- (趋向/加强) + liter (文字) + -ation (名词后缀) -&gt; 文字(字母)的重复 -&gt; 押头韵</t>
  </si>
  <si>
    <t>头韵</t>
  </si>
  <si>
    <t>/əˌlɪtəˈreɪʃn/</t>
  </si>
  <si>
    <t>'Peter Piper picked a peck of pickled peppers' is an example of alliteration.</t>
  </si>
  <si>
    <t>‘Peter Piper picked a peck of pickled peppers’是押头韵的一个例子。</t>
  </si>
  <si>
    <t>诗歌中经常使用 alliteration 来增加韵律感。</t>
  </si>
  <si>
    <t>首字母重复 liter，押起头韵 alliteration。</t>
  </si>
  <si>
    <t>transliterate</t>
  </si>
  <si>
    <t>trans- (转换) + liter (文字) + -ate (动词后缀) -&gt; 转换文字形式 -&gt; 音译</t>
  </si>
  <si>
    <t>音译</t>
  </si>
  <si>
    <t>/trænzˈlɪtəreɪt/</t>
  </si>
  <si>
    <t>Chinese names are often transliterated into English.</t>
  </si>
  <si>
    <t>中文名字经常音译成英文。</t>
  </si>
  <si>
    <t>我们需要 transliterate 这个特殊的术语。</t>
  </si>
  <si>
    <t>文字转换 trans，音译 transliterate。</t>
  </si>
  <si>
    <t>license</t>
  </si>
  <si>
    <t>lic</t>
  </si>
  <si>
    <t>lic (准许) + -ense (名词/动词后缀) -&gt; 被准许做某事的凭证 -&gt; 许可证</t>
  </si>
  <si>
    <t>执照，许可证</t>
  </si>
  <si>
    <t>/ˈlaɪsns/</t>
  </si>
  <si>
    <t>You need a valid driver's license to drive a car.</t>
  </si>
  <si>
    <t>开车需要有效的驾驶执照。</t>
  </si>
  <si>
    <t>拿到 license（执照）后，我终于可以合法上路了。</t>
  </si>
  <si>
    <t>lic 是准许，加个 ense 变执照。</t>
  </si>
  <si>
    <t>licit</t>
  </si>
  <si>
    <t>lic (准许) + -it (形容词后缀) -&gt; 被准许的 -&gt; 合法的</t>
  </si>
  <si>
    <t>合法的</t>
  </si>
  <si>
    <t>/ˈlɪsɪt/</t>
  </si>
  <si>
    <t>The company deals only in licit drug sales.</t>
  </si>
  <si>
    <t>这家公司只从事合法的药品销售。</t>
  </si>
  <si>
    <t>这种行为是法律所 licit（准许）的，即合法的。</t>
  </si>
  <si>
    <t>licit 是准许，法律允许才合法。</t>
  </si>
  <si>
    <t>illicit</t>
  </si>
  <si>
    <t>il- (不) + licit (合法的) -&gt; 不合法的 -&gt; 非法的</t>
  </si>
  <si>
    <t>非法的</t>
  </si>
  <si>
    <t>/ɪˈlɪsɪt/</t>
  </si>
  <si>
    <t>The police are trying to stop the illicit trade in diamonds.</t>
  </si>
  <si>
    <t>警方正试图阻止非法钻石贸易。</t>
  </si>
  <si>
    <t>il 表示否定，illicit（非法的）生意千万不能碰。</t>
  </si>
  <si>
    <t>il 是否定，illicit 就不合法。</t>
  </si>
  <si>
    <t>leisure</t>
  </si>
  <si>
    <t>leis</t>
  </si>
  <si>
    <t>leis (准许) + -ure (名词后缀) -&gt; 允许停止工作的时间 -&gt; 闲暇</t>
  </si>
  <si>
    <t>闲暇，空闲</t>
  </si>
  <si>
    <t>/ˈleʒə(r)/</t>
  </si>
  <si>
    <t>What do you do in your leisure time?</t>
  </si>
  <si>
    <t>你在闲暇时间做什么？</t>
  </si>
  <si>
    <t>leisure（闲暇）就是被允许停下来休息的时光。</t>
  </si>
  <si>
    <t>leisure 准你休，空闲时光最自由。</t>
  </si>
  <si>
    <t>leisurely</t>
  </si>
  <si>
    <t>leis (准许) + -ure (后缀) + -ly (形容词/副词后缀) -&gt; 像有闲暇一样地 -&gt; 悠闲地</t>
  </si>
  <si>
    <t>悠闲的，从容地</t>
  </si>
  <si>
    <t>/ˈleʒəli/</t>
  </si>
  <si>
    <t>They took a leisurely stroll along the beach.</t>
  </si>
  <si>
    <t>他们沿着海滩悠闲地散步。</t>
  </si>
  <si>
    <t>他在公园里走得很 leisurely（悠闲地），一点也不急。</t>
  </si>
  <si>
    <t>leisure 加 ly，悠闲生活真惬意。</t>
  </si>
  <si>
    <t>licensing</t>
  </si>
  <si>
    <t>lic (准许) + -ense (后缀) + -ing (名词后缀) -&gt; 给予准许的行为 -&gt; 许可，授权</t>
  </si>
  <si>
    <t>许可，执照颁发</t>
  </si>
  <si>
    <t>/ˈlaɪsnsɪŋ/</t>
  </si>
  <si>
    <t>The software licensing agreement is very strict.</t>
  </si>
  <si>
    <t>该软件许可协议非常严格。</t>
  </si>
  <si>
    <t>这涉及到 licensing（授权）问题，需要厂家同意。</t>
  </si>
  <si>
    <t>licensing 是授权，合同协议要看全。</t>
  </si>
  <si>
    <t>licensed</t>
  </si>
  <si>
    <t>lic (准许) + -ense (后缀) + -ed (形容词后缀) -&gt; 得到准许的 -&gt; 得到许可的</t>
  </si>
  <si>
    <t>得到许可的，有执照的</t>
  </si>
  <si>
    <t>/ˈlaɪsnst/</t>
  </si>
  <si>
    <t>Only licensed pilots are allowed to fly this aircraft.</t>
  </si>
  <si>
    <t>只有持证飞行员才被允许驾驶这架飞机。</t>
  </si>
  <si>
    <t>他是 licensed（持证的）医生，医术很靠谱。</t>
  </si>
  <si>
    <t>lic 加 ed，得到许可有证件。</t>
  </si>
  <si>
    <t>licensee</t>
  </si>
  <si>
    <t>lic (准许) + -ense (后缀) + -ee (被动者) -&gt; 被给予准许的人 -&gt; 持证人</t>
  </si>
  <si>
    <t>获许可者，持证人</t>
  </si>
  <si>
    <t>/ˌlaɪsnˈsiː/</t>
  </si>
  <si>
    <t>The licensee must follow the rules of the contract.</t>
  </si>
  <si>
    <t>获许可者必须遵守合同规定。</t>
  </si>
  <si>
    <t>作为一名 licensee（持证人），他有权经营这家店。</t>
  </si>
  <si>
    <t>ee 结尾是受众，持证人员在其中。</t>
  </si>
  <si>
    <t>licensor</t>
  </si>
  <si>
    <t>lic (准许) + -ense (后缀) + -or (执行者) -&gt; 给予准许的人/机构 -&gt; 许可人</t>
  </si>
  <si>
    <t>许可人，发证人</t>
  </si>
  <si>
    <t>/ˈlaɪsnsə(r)/</t>
  </si>
  <si>
    <t>The licensor grants the right to use the trademark.</t>
  </si>
  <si>
    <t>许可人授予使用商标的权利。</t>
  </si>
  <si>
    <t>licensor（许可人）负责把关，发放经营许可。</t>
  </si>
  <si>
    <t>or 结尾是主体，发证授权属于你。</t>
  </si>
  <si>
    <t>unlicensed</t>
  </si>
  <si>
    <t>un-</t>
  </si>
  <si>
    <t>un- (不) + lic (准许) + -ense (后缀) + -ed (形容词后缀) -&gt; 未被给予准许的 -&gt; 无证的</t>
  </si>
  <si>
    <t>未经许可的，无证的</t>
  </si>
  <si>
    <t>/ˌʌnˈlaɪsnst/</t>
  </si>
  <si>
    <t>He was arrested for running an unlicensed bar.</t>
  </si>
  <si>
    <t>他因经营无证酒吧而被捕。</t>
  </si>
  <si>
    <t>unlicensed（无证的）经营是违法的，会被取缔。</t>
  </si>
  <si>
    <t>un 是否定，无证经营肯定行不通。</t>
  </si>
  <si>
    <t>limit</t>
  </si>
  <si>
    <t>limit (边界) -&gt; 设定的边界 -&gt; 限制</t>
  </si>
  <si>
    <t>限制，限度</t>
  </si>
  <si>
    <t>/ˈlɪmɪt/</t>
  </si>
  <si>
    <t>There is a limit to how much I can endure.</t>
  </si>
  <si>
    <t>我的忍耐力是有限度的。</t>
  </si>
  <si>
    <t>在这条 limit（界限）内，你还是安全的。</t>
  </si>
  <si>
    <t>limit 就是边界线，限制行动在其间。</t>
  </si>
  <si>
    <t>limited</t>
  </si>
  <si>
    <t>limit (限制) + -ed (形容词后缀) -&gt; 被限制的 -&gt; 有限的</t>
  </si>
  <si>
    <t>有限的</t>
  </si>
  <si>
    <t>/ˈlɪmɪtɪd/</t>
  </si>
  <si>
    <t>We have a limited amount of time.</t>
  </si>
  <si>
    <t>我们的时间有限。</t>
  </si>
  <si>
    <t>由于 budget 是 limited（有限的），我们要省着花。</t>
  </si>
  <si>
    <t>limit 加上 ed，有限资源真可惜。</t>
  </si>
  <si>
    <t>limitation</t>
  </si>
  <si>
    <t>limit (限制) + -ation (名词后缀) -&gt; 限制的行为或结果 -&gt; 局限/起限制作用的因素</t>
  </si>
  <si>
    <t>局限，限制</t>
  </si>
  <si>
    <t>/ˌlɪmɪˈteɪʃn/</t>
  </si>
  <si>
    <t>Every method has its limitation.</t>
  </si>
  <si>
    <t>每种方法都有其局限性。</t>
  </si>
  <si>
    <t>意识到自己的 limitation（局限）是进步的开始。</t>
  </si>
  <si>
    <t>limit 变成名词 ation，局限不足要改进。</t>
  </si>
  <si>
    <t>eliminate</t>
  </si>
  <si>
    <t>limin</t>
  </si>
  <si>
    <t>e- (向外) + limin (门槛) + -ate (动词后缀) -&gt; 赶出门槛之外 -&gt; 消除，排除</t>
  </si>
  <si>
    <t>排除，消除</t>
  </si>
  <si>
    <t>/ɪˈlɪmɪneɪt/</t>
  </si>
  <si>
    <t>The team was eliminated from the competition.</t>
  </si>
  <si>
    <t>这支队伍在比赛中被淘汰了。</t>
  </si>
  <si>
    <t>我们要 eliminate（消除）不必要的 waste。</t>
  </si>
  <si>
    <t>e 出 limin 门槛外，排除消除不留它。</t>
  </si>
  <si>
    <t>preliminary</t>
  </si>
  <si>
    <t>pre- (在...之前) + limin (门槛) + -ary (形容词后缀) -&gt; 在进入正题门槛之前的 -&gt; 初步的/预备的</t>
  </si>
  <si>
    <t>初步的</t>
  </si>
  <si>
    <t>/prɪˈlɪmɪneri/</t>
  </si>
  <si>
    <t>These are only preliminary results.</t>
  </si>
  <si>
    <t>这些仅仅是初步结果。</t>
  </si>
  <si>
    <t>在决赛前有一场 preliminary（预赛）考试。</t>
  </si>
  <si>
    <t>pre 在前 limin 门，初步预备才进门。</t>
  </si>
  <si>
    <t>subliminal</t>
  </si>
  <si>
    <t>sub- (在...之下) + limin (门槛) + -al (形容词后缀) -&gt; 在意识门槛之下的 -&gt; 潜意识的</t>
  </si>
  <si>
    <t>下意识的，潜意识的</t>
  </si>
  <si>
    <t>/ˌsʌbˈlɪmɪnl/</t>
  </si>
  <si>
    <t>The advertisement carries a subliminal message.</t>
  </si>
  <si>
    <t>这个广告带有一条潜意识信息。</t>
  </si>
  <si>
    <t>这些 subliminal（潜意识的）影响很难察觉。</t>
  </si>
  <si>
    <t>sub 在下方 limin 门，潜意识里藏得深。</t>
  </si>
  <si>
    <t>limitless</t>
  </si>
  <si>
    <t>limit (限制) + -less (无) -&gt; 没有限制的 -&gt; 无限的</t>
  </si>
  <si>
    <t>无限的</t>
  </si>
  <si>
    <t>/ˈlɪmɪtləs/</t>
  </si>
  <si>
    <t>The possibilities are limitless.</t>
  </si>
  <si>
    <t>可能性是无限的。</t>
  </si>
  <si>
    <t>宇宙的空间是 limitless（无限的）。</t>
  </si>
  <si>
    <t>limit 加上 less，无限可能真壮阔。</t>
  </si>
  <si>
    <t>sublime</t>
  </si>
  <si>
    <t>lim</t>
  </si>
  <si>
    <t>sub- (向上) + lim (门梁/高处门槛) -&gt; 达到最高门槛的 -&gt; 崇高的/卓越的</t>
  </si>
  <si>
    <t>崇高的，极好的</t>
  </si>
  <si>
    <t>/səˈblaɪm/</t>
  </si>
  <si>
    <t>The view from the top of the mountain was sublime.</t>
  </si>
  <si>
    <t>从山顶看到的景色真是壮丽绝伦。</t>
  </si>
  <si>
    <t>贝多芬的音乐带有一种 sublime（崇高的）美感。</t>
  </si>
  <si>
    <t>sub 向上 limin 登，崇高壮丽最绝伦。</t>
  </si>
  <si>
    <t>liminal</t>
  </si>
  <si>
    <t>limin (门槛) + -al (形容词后缀) -&gt; 处于门槛位置的 -&gt; 处于边界的/过渡的</t>
  </si>
  <si>
    <t>阈限的，过渡的</t>
  </si>
  <si>
    <t>/ˈlɪmɪnl/</t>
  </si>
  <si>
    <t>The liminal state between sleep and waking.</t>
  </si>
  <si>
    <t>半睡半醒之间的过渡状态。</t>
  </si>
  <si>
    <t>从学生到职场人的阶段是一个 liminal（过渡的）时期。</t>
  </si>
  <si>
    <t>limin 门槛 al 词，过渡状态边界时。</t>
  </si>
  <si>
    <t>delimit</t>
  </si>
  <si>
    <t>de- (加强/确定) + limit (边界) -&gt; 确定边界 -&gt; 划定...的界限</t>
  </si>
  <si>
    <t>划定界限</t>
  </si>
  <si>
    <t>/diːˈlɪmɪt/</t>
  </si>
  <si>
    <t>The site of the building has been delimited.</t>
  </si>
  <si>
    <t>建筑工地已划定了界限。</t>
  </si>
  <si>
    <t>我们需要 delimit（划定）各自的职责范围。</t>
  </si>
  <si>
    <t>de 去强调 limit 边，划清界限才不偏。</t>
  </si>
  <si>
    <t>linear</t>
  </si>
  <si>
    <t>line</t>
  </si>
  <si>
    <t>line (线) + -ar (形容词后缀) -&gt; 呈现出线条形状或特征的 -&gt; 线性的</t>
  </si>
  <si>
    <t>线性的</t>
  </si>
  <si>
    <t>/ˈlɪniər/</t>
  </si>
  <si>
    <t>The model assumes a linear relationship between the two variables.</t>
  </si>
  <si>
    <t>该模型假设这两个变量之间存在线性关系。</t>
  </si>
  <si>
    <t>这种 linear（线性的）思维模式就像一根直 line（线）一样简单。</t>
  </si>
  <si>
    <t>line 是线，-ar 变形容，linear 线性真分明。</t>
  </si>
  <si>
    <t>align</t>
  </si>
  <si>
    <t>lign</t>
  </si>
  <si>
    <t>a- (朝向) + lign (线) -&gt; 使某物朝向一条直线排列 -&gt; 对齐</t>
  </si>
  <si>
    <t>对齐</t>
  </si>
  <si>
    <t>/əˈlaɪn/</t>
  </si>
  <si>
    <t>Please align the pictures with the top of the window.</t>
  </si>
  <si>
    <t>请将照片与窗户顶部对齐。</t>
  </si>
  <si>
    <t>我们要 align（对齐）所有的 line（线），保证整齐划一。</t>
  </si>
  <si>
    <t>a 是加强，lign 是线，align 对齐在目前。</t>
  </si>
  <si>
    <t>outline</t>
  </si>
  <si>
    <t>out-</t>
  </si>
  <si>
    <t>out- (外面) + line (线) -&gt; 在物体外面画出的线条 -&gt; 轮廓</t>
  </si>
  <si>
    <t>轮廓；大纲</t>
  </si>
  <si>
    <t>/ˈaʊtlaɪn/</t>
  </si>
  <si>
    <t>He drew a rough outline of the map on the board.</t>
  </si>
  <si>
    <t>他在黑板上画了一张粗略的地图轮廓。</t>
  </si>
  <si>
    <t>先把 outline（大纲/轮廓）画出来，再往这条 line（线）里面填内容。</t>
  </si>
  <si>
    <t>out 是外，line 是线，outline 轮廓大纲见。</t>
  </si>
  <si>
    <t>lineage</t>
  </si>
  <si>
    <t>line (线) + -age (名词后缀) -&gt; 家族像线一样延续的状态 -&gt; 血统</t>
  </si>
  <si>
    <t>血统；世系</t>
  </si>
  <si>
    <t>/ˈlɪniɪdʒ/</t>
  </si>
  <si>
    <t>The family can trace their lineage back to the 18th century.</t>
  </si>
  <si>
    <t>这个家族的血统可以追溯到18世纪。</t>
  </si>
  <si>
    <t>家族的 lineage（血统）就是一代代传下来的那条生命 line（线）。</t>
  </si>
  <si>
    <t>line 是线，-age 表状态，lineage 血统世系传。</t>
  </si>
  <si>
    <t>deadline</t>
  </si>
  <si>
    <t>dead-</t>
  </si>
  <si>
    <t>dead (死/终点) + line (线) -&gt; 超过就会失效或死亡的界限 -&gt; 截止日期</t>
  </si>
  <si>
    <t>截止日期</t>
  </si>
  <si>
    <t>/ˈdedlaɪn/</t>
  </si>
  <si>
    <t>The deadline for the project is next Friday.</t>
  </si>
  <si>
    <t>项目的截止日期是下周五。</t>
  </si>
  <si>
    <t>如果你没在 deadline（截止日期）前跨过那条 line（线），你就惨了。</t>
  </si>
  <si>
    <t>dead 是死，line 是线，deadline 截止最危险。</t>
  </si>
  <si>
    <t>guideline</t>
  </si>
  <si>
    <t>guide-</t>
  </si>
  <si>
    <t>guide (引导) + line (线) -&gt; 用于引导方向的准线 -&gt; 指导方针</t>
  </si>
  <si>
    <t>指导方针</t>
  </si>
  <si>
    <t>/ˈɡaɪdlaɪn/</t>
  </si>
  <si>
    <t>The government issued new guidelines on healthy eating.</t>
  </si>
  <si>
    <t>政府发布了关于健康饮食的新指导方针。</t>
  </si>
  <si>
    <t>这些 guideline（指导方针）就像是指引前进方向的 line（线）。</t>
  </si>
  <si>
    <t>guide 引导，line 是线，guideline 方针定指南。</t>
  </si>
  <si>
    <t>underline</t>
  </si>
  <si>
    <t>under- (在...之下) + line (线) -&gt; 在文字下方画一条线 -&gt; 划线/强调</t>
  </si>
  <si>
    <t>在...下划线；强调</t>
  </si>
  <si>
    <t>/ˌʌndərˈlaɪn/</t>
  </si>
  <si>
    <t>You should underline the most important words in the text.</t>
  </si>
  <si>
    <t>你应该在文中最重要的词语下划线。</t>
  </si>
  <si>
    <t>用笔在 under（下面）画一条 line（线），就是 underline（强调）。</t>
  </si>
  <si>
    <t>under 在下，line 是线，underline 强调划重点。</t>
  </si>
  <si>
    <t>linen</t>
  </si>
  <si>
    <t>lin</t>
  </si>
  <si>
    <t>lin (亚麻线) + -en (由...制成的) -&gt; 由亚麻纤维制成的织物 -&gt; 亚麻布</t>
  </si>
  <si>
    <t>亚麻布</t>
  </si>
  <si>
    <t>/ˈlɪnɪn/</t>
  </si>
  <si>
    <t>She wore a white linen dress in the summer heat.</t>
  </si>
  <si>
    <t>她在酷暑中穿着一件白色的亚麻连衣裙。</t>
  </si>
  <si>
    <t>linen（亚麻布）是由许多根细细的 lin（线）织成的。</t>
  </si>
  <si>
    <t>lin 是线，-en 成物，linen 亚麻布真舒服。</t>
  </si>
  <si>
    <t>delineate</t>
  </si>
  <si>
    <t>de- (加强) + line (线) + -ate (使动词化) -&gt; 细致地画出线条 -&gt; 描绘</t>
  </si>
  <si>
    <t>描绘；勾勒</t>
  </si>
  <si>
    <t>/dɪˈlɪnieɪt/</t>
  </si>
  <si>
    <t>The report clearly delineates the steps to be taken.</t>
  </si>
  <si>
    <t>报告清楚地阐明了应采取的步骤。</t>
  </si>
  <si>
    <t>作者用文字 delineate（描绘）出故事中每个角色的 line（线条/轮廓）。</t>
  </si>
  <si>
    <t>de 加强，line 划线，delineate 描绘在目前。</t>
  </si>
  <si>
    <t>pipeline</t>
  </si>
  <si>
    <t>pipe-</t>
  </si>
  <si>
    <t>pipe (管子) + line (线) -&gt; 像线一样延伸的管子系统 -&gt; 管道</t>
  </si>
  <si>
    <t>管道</t>
  </si>
  <si>
    <t>/ˈpaɪplaɪn/</t>
  </si>
  <si>
    <t>The oil is transported via a transcontinental pipeline.</t>
  </si>
  <si>
    <t>石油是通过跨洲管道运输的。</t>
  </si>
  <si>
    <t>石油在 pipeline（管道）这条长长的 line（线）里流动。</t>
  </si>
  <si>
    <t>pipe 管子，line 是线，pipeline 管道输气电。</t>
  </si>
  <si>
    <t>elevate</t>
  </si>
  <si>
    <t>lev</t>
  </si>
  <si>
    <t>e- (向外/向上) + lev (升) + -ate (动词后缀) -&gt; 向上升起来 -&gt; 提升</t>
  </si>
  <si>
    <t>提高，抬起</t>
  </si>
  <si>
    <t>/ˈelɪveɪt/</t>
  </si>
  <si>
    <t>The doctor advised him to elevate his injured leg.</t>
  </si>
  <si>
    <t>医生建议他抬高受伤的腿。</t>
  </si>
  <si>
    <t>用电梯 e- 将重物 elevate 到高处。</t>
  </si>
  <si>
    <t>e向外，lev升，提升高度步步增。</t>
  </si>
  <si>
    <t>elevator</t>
  </si>
  <si>
    <t>-at-</t>
  </si>
  <si>
    <t>e- (向外/向上) + lev (升) + -at- (中缀) + -or (名词后缀，表物) -&gt; 向上提升的机器 -&gt; 电梯</t>
  </si>
  <si>
    <t>电梯</t>
  </si>
  <si>
    <t>/ˈelɪveɪtə(r)/</t>
  </si>
  <si>
    <t>We took the elevator to the 10th floor.</t>
  </si>
  <si>
    <t>我们乘电梯到了10楼。</t>
  </si>
  <si>
    <t>在 elevator 里按下按钮，身体随之 lev 升起。</t>
  </si>
  <si>
    <t>or是物，lev升，电梯升降不停歇。</t>
  </si>
  <si>
    <t>relieve</t>
  </si>
  <si>
    <t>liev</t>
  </si>
  <si>
    <t>re- (加强/回) + liev (轻) -&gt; 使心情或负担重新变轻 -&gt; 缓解</t>
  </si>
  <si>
    <t>缓解，减轻</t>
  </si>
  <si>
    <t>/rɪˈliːv/</t>
  </si>
  <si>
    <t>This medicine will help to relieve the pain.</t>
  </si>
  <si>
    <t>这种药有助于缓解疼痛。</t>
  </si>
  <si>
    <t>吃完药后 re- 再次感到轻松 liev，痛苦被 relieve 了。</t>
  </si>
  <si>
    <t>re加强，liev轻，缓解压力一身轻。</t>
  </si>
  <si>
    <t>alleviate</t>
  </si>
  <si>
    <t>levi</t>
  </si>
  <si>
    <t>ad- (趋向/加强) + levi (轻) + -ate (动词后缀) -&gt; 趋向于使事物变轻 -&gt; 减轻</t>
  </si>
  <si>
    <t>减轻，缓和</t>
  </si>
  <si>
    <t>/əˈliːvieɪt/</t>
  </si>
  <si>
    <t>A new highway would alleviate the traffic problem.</t>
  </si>
  <si>
    <t>一条新公路将缓解交通问题。</t>
  </si>
  <si>
    <t>政府采取措施来 alleviate 贫困，让百姓负担变 levi 轻。</t>
  </si>
  <si>
    <t>al加强，levi轻，减轻痛苦得安宁。</t>
  </si>
  <si>
    <t>lever</t>
  </si>
  <si>
    <t>lev (升) + -er (工具) -&gt; 用来提升物体的工具 -&gt; 杠杆</t>
  </si>
  <si>
    <t>杠杆，操纵杆</t>
  </si>
  <si>
    <t>/ˈliːvə(r)/</t>
  </si>
  <si>
    <t>He used a metal bar as a lever to lift the rock.</t>
  </si>
  <si>
    <t>他用一根金属棒作为杠杆撬起了石头。</t>
  </si>
  <si>
    <t>用 lever 轻轻一 lev 升，巨石也能动。</t>
  </si>
  <si>
    <t>er是具，lev升，杠杆原理力倍增。</t>
  </si>
  <si>
    <t>levity</t>
  </si>
  <si>
    <t>lev (轻) + -ity (名词后缀) -&gt; 态度过轻的状态 -&gt; 轻率</t>
  </si>
  <si>
    <t>轻率，轻浮</t>
  </si>
  <si>
    <t>/ˈlevəti/</t>
  </si>
  <si>
    <t>The headmaster disapproved of such levity during the ceremony.</t>
  </si>
  <si>
    <t>校长不赞成在仪式上如此轻率。</t>
  </si>
  <si>
    <t>在严肃场合表现出 levity 是一种太 lev 轻的行为。</t>
  </si>
  <si>
    <t>ity名词，lev轻，轻率浮躁不可行。</t>
  </si>
  <si>
    <t>relevant</t>
  </si>
  <si>
    <t>re- (再) + lev (升) + -ant (形容词后缀) -&gt; 再次被提出来的 -&gt; 相关的</t>
  </si>
  <si>
    <t>相关的，切题的</t>
  </si>
  <si>
    <t>/ˈreləvənt/</t>
  </si>
  <si>
    <t>Please provide all the relevant information.</t>
  </si>
  <si>
    <t>请提供所有相关信息。</t>
  </si>
  <si>
    <t>这件事情 re- 再次被 lev 提起，说明它非常 relevant。</t>
  </si>
  <si>
    <t>re又再，lev提起，相关信息要记起。</t>
  </si>
  <si>
    <t>levitate</t>
  </si>
  <si>
    <t>-it-</t>
  </si>
  <si>
    <t>lev (轻) + -it- (行走/状态) + -ate (动词后缀) -&gt; 使物体变轻并在空中停留 -&gt; 悬浮</t>
  </si>
  <si>
    <t>使升入空中，轻轻浮起</t>
  </si>
  <si>
    <t>/ˈlevɪteɪt/</t>
  </si>
  <si>
    <t>The magician seemed to levitate above the stage.</t>
  </si>
  <si>
    <t>魔术师似乎在舞台上方悬浮了起来。</t>
  </si>
  <si>
    <t>魔术师像变轻 lev 了一样，在空中 levitate。</t>
  </si>
  <si>
    <t>lev是轻，it在走，空中悬浮真神手。</t>
  </si>
  <si>
    <t>leverage</t>
  </si>
  <si>
    <t>lev (升) + -er (工具) + -age (总称/行为) -&gt; 杠杆的作用力 -&gt; 杠杆作用</t>
  </si>
  <si>
    <t>杠杆作用，影响力</t>
  </si>
  <si>
    <t>/ˈliːvərɪdʒ/</t>
  </si>
  <si>
    <t>We can use our strong balance sheet as leverage for the loan.</t>
  </si>
  <si>
    <t>我们可以利用强劲的资产负债表作为贷款的筹码。</t>
  </si>
  <si>
    <t>利用 leverage 可以起到 lev 升的作用，事半功倍。</t>
  </si>
  <si>
    <t>age后缀，lev升，杠杆作用力千钧。</t>
  </si>
  <si>
    <t>relief</t>
  </si>
  <si>
    <t>lief</t>
  </si>
  <si>
    <t>re- (加强) + lief (轻) -&gt; 负担变轻后的状态 -&gt; 宽慰</t>
  </si>
  <si>
    <t>宽慰，解脱</t>
  </si>
  <si>
    <t>/rɪˈliːf/</t>
  </si>
  <si>
    <t>It was a relief to hear that they were safe.</t>
  </si>
  <si>
    <t>听说他们平安无事，真是松了一口气。</t>
  </si>
  <si>
    <t>听到好消息 re- 后，心里感觉 lief 轻快，这就是 relief。</t>
  </si>
  <si>
    <t>re加强，lief轻，宽慰解脱心空灵。</t>
  </si>
  <si>
    <t>liberal</t>
  </si>
  <si>
    <t>liber (自由) + -al (形容词后缀) -&gt; 具有自由思想的 -&gt; 开明的</t>
  </si>
  <si>
    <t>慷慨的，开明的</t>
  </si>
  <si>
    <t>/ˈlɪbərəl/</t>
  </si>
  <si>
    <t>He has a very liberal attitude towards education.</t>
  </si>
  <si>
    <t>他对教育持非常开明的态度。</t>
  </si>
  <si>
    <t>这位老师非常 liberal（开明的），鼓励大家自由思考。</t>
  </si>
  <si>
    <t>liber 自由 al 形容，思想开明很大方。</t>
  </si>
  <si>
    <t>liberty</t>
  </si>
  <si>
    <t>liber (自由) + -ty (名词后缀) -&gt; 自由的状态 -&gt; 自由</t>
  </si>
  <si>
    <t>自由</t>
  </si>
  <si>
    <t>/ˈlɪbəti/</t>
  </si>
  <si>
    <t>The statue stands as a symbol of liberty.</t>
  </si>
  <si>
    <t>这座雕像象征着自由。</t>
  </si>
  <si>
    <t>Statue of Liberty（自由女神像）是美国的象征。</t>
  </si>
  <si>
    <t>liber 自由 ty 名词，追求自由是天职。</t>
  </si>
  <si>
    <t>liberate</t>
  </si>
  <si>
    <t>liber (自由) + -ate (动词后缀) -&gt; 使变得自由 -&gt; 解放</t>
  </si>
  <si>
    <t>解放，释放</t>
  </si>
  <si>
    <t>/ˈlɪbəreɪt/</t>
  </si>
  <si>
    <t>The army arrived to liberate the town.</t>
  </si>
  <si>
    <t>军队抵达后解放了这个城镇。</t>
  </si>
  <si>
    <t>英雄们来到这里 liberate（解放）了受压迫的人民。</t>
  </si>
  <si>
    <t>liber 自由 ate 动词，解放囚犯出笼子。</t>
  </si>
  <si>
    <t>liberation</t>
  </si>
  <si>
    <t>liber (自由) + -ate (动词后缀) + -ion (名词后缀) -&gt; 解放的行为 -&gt; 解放</t>
  </si>
  <si>
    <t>解放，解脱</t>
  </si>
  <si>
    <t>/ˌlɪbəˈreɪʃn/</t>
  </si>
  <si>
    <t>The liberation of the slaves was a major turning point.</t>
  </si>
  <si>
    <t>奴隶的解放是一个重大转折点。</t>
  </si>
  <si>
    <t>这次 liberation（解放）让人们重新获得了尊严。</t>
  </si>
  <si>
    <t>liberation 进名词，解放事业大发展。</t>
  </si>
  <si>
    <t>deliver</t>
  </si>
  <si>
    <t>de- (除去) + liber (束缚) -&gt; 使从束缚中解脱出来 -&gt; 交付/递送</t>
  </si>
  <si>
    <t>递送，发表，交付</t>
  </si>
  <si>
    <t>/dɪˈlɪvə(r)/</t>
  </si>
  <si>
    <t>Could you deliver this letter for me?</t>
  </si>
  <si>
    <t>你能帮我投递这封信吗？</t>
  </si>
  <si>
    <t>快递员准时 deliver（递送）了我的包裹。</t>
  </si>
  <si>
    <t>de 加 liber 去束缚，递送货物真辛苦。</t>
  </si>
  <si>
    <t>delivery</t>
  </si>
  <si>
    <t>de- (除去) + liber (束缚) + -y (名词后缀) -&gt; 交付的行为 -&gt; 递送</t>
  </si>
  <si>
    <t>递送，投递</t>
  </si>
  <si>
    <t>/dɪˈlɪvəri/</t>
  </si>
  <si>
    <t>We offer free delivery for orders over $50.</t>
  </si>
  <si>
    <t>订单超过50美元我们提供免费送货。</t>
  </si>
  <si>
    <t>由于天气原因，我的 delivery（递送）延迟了。</t>
  </si>
  <si>
    <t>delivery 后缀 y，送货到家没问题。</t>
  </si>
  <si>
    <t>liberalism</t>
  </si>
  <si>
    <t>liber (自由) + -al (形容词后缀) + -ism (主义) -&gt; 追求自由的思想体系 -&gt; 自由主义</t>
  </si>
  <si>
    <t>自由主义</t>
  </si>
  <si>
    <t>/ˈlɪbərəlɪzəm/</t>
  </si>
  <si>
    <t>The party is based on the principles of liberalism.</t>
  </si>
  <si>
    <t>该政党是以自由主义原则为基础的。</t>
  </si>
  <si>
    <t>这个政策体现了经济上的 liberalism（自由主义）。</t>
  </si>
  <si>
    <t>liberal 加 ism 主义，自由思想是基石。</t>
  </si>
  <si>
    <t>liberalize</t>
  </si>
  <si>
    <t>liber (自由) + -al (形容词后缀) + -ize (使...化) -&gt; 使变得更加自由 -&gt; 自由化</t>
  </si>
  <si>
    <t>使自由化，放松限制</t>
  </si>
  <si>
    <t>/ˈlɪbrəlaɪz/</t>
  </si>
  <si>
    <t>The government plans to liberalize the trade laws.</t>
  </si>
  <si>
    <t>政府计划放宽贸易法限制。</t>
  </si>
  <si>
    <t>为了促进贸易，必须 liberalize（自由化）市场。</t>
  </si>
  <si>
    <t>liberal 后面 ize，放宽限制自由化。</t>
  </si>
  <si>
    <t>liberator</t>
  </si>
  <si>
    <t>liber (自由) + -ate (动词后缀) + -or (人) -&gt; 给予他人自由的人 -&gt; 解放者</t>
  </si>
  <si>
    <t>解放者，释放者</t>
  </si>
  <si>
    <t>/ˈlɪbəreɪtə(r)/</t>
  </si>
  <si>
    <t>Simon Bolivar is known as the Liberator of South America.</t>
  </si>
  <si>
    <t>西蒙·玻利瓦尔被称为南美的解放者。</t>
  </si>
  <si>
    <t>人们欢呼他的到来，视他为伟大的 liberator（解放者）。</t>
  </si>
  <si>
    <t>liberator 人后缀，英雄解放受难辈。</t>
  </si>
  <si>
    <t>illiberal</t>
  </si>
  <si>
    <t>il- (不) + liber (自由) + -al (形容词后缀) -&gt; 不自由的或不慷慨的 -&gt; 狭隘的，吝啬的</t>
  </si>
  <si>
    <t>吝啬的，狭隘的，不自由的</t>
  </si>
  <si>
    <t>/ɪˈlɪbərəl/</t>
  </si>
  <si>
    <t>The new law was criticized for being illiberal.</t>
  </si>
  <si>
    <t>新法律因其不自由而受到批评。</t>
  </si>
  <si>
    <t>这种 illiberal（狭隘的）观点限制了学术的发展。</t>
  </si>
  <si>
    <t>il 否定不自由，思想狭隘让人忧。</t>
  </si>
  <si>
    <t>library</t>
  </si>
  <si>
    <t>libr</t>
  </si>
  <si>
    <t>libr (书) + -ary (场所) -&gt; 存放书籍的场所 -&gt; 图书馆</t>
  </si>
  <si>
    <t>图书馆</t>
  </si>
  <si>
    <t>/ˈlaɪbrəri/</t>
  </si>
  <si>
    <t>I spent the whole afternoon studying in the library.</t>
  </si>
  <si>
    <t>我在图书馆学习了整个下午。</t>
  </si>
  <si>
    <t>在 library（图书馆）里，有很多 libr（书）。</t>
  </si>
  <si>
    <t>libr是书ary场，图书馆里知识广。</t>
  </si>
  <si>
    <t>librarian</t>
  </si>
  <si>
    <t>libr (书) + -ari (关联) + -an (人) -&gt; 处理书籍的专业人员 -&gt; 图书管理员</t>
  </si>
  <si>
    <t>图书管理员</t>
  </si>
  <si>
    <t>/laɪˈbreəriən/</t>
  </si>
  <si>
    <t>The librarian helped me find the reference books I needed.</t>
  </si>
  <si>
    <t>图书管理员帮我找到了我需要的参考书。</t>
  </si>
  <si>
    <t>一位 librarian（图书管理员）正在整理 libr（书）。</t>
  </si>
  <si>
    <t>libr是书an是人，管理员照顾书和门。</t>
  </si>
  <si>
    <t>libel</t>
  </si>
  <si>
    <t>libr (书) + -el (小) -&gt; 原指写有损害他人名誉文字的小册子 -&gt; 诽谤</t>
  </si>
  <si>
    <t>诽谤</t>
  </si>
  <si>
    <t>/ˈlaɪbl/</t>
  </si>
  <si>
    <t>He sued the newspaper for libel after the false article was published.</t>
  </si>
  <si>
    <t>文章发表后，他起诉那家报纸诽谤。</t>
  </si>
  <si>
    <t>写在小 libr（书/册子）里的坏话就是 libel（诽谤）。</t>
  </si>
  <si>
    <t>小书libel传流言，恶意诽谤要赔钱。</t>
  </si>
  <si>
    <t>libellous</t>
  </si>
  <si>
    <t>libr (书) + -ell (小) + -ous (形容词后缀) -&gt; 具有诽谤性小册子特征的 -&gt; 诽谤的</t>
  </si>
  <si>
    <t>诽谤的</t>
  </si>
  <si>
    <t>/ˈlaɪbələs/</t>
  </si>
  <si>
    <t>The magazine was forced to apologize for its libellous comments.</t>
  </si>
  <si>
    <t>这家杂志被迫为其诽谤性的评论道歉。</t>
  </si>
  <si>
    <t>这些 libellous（诽谤的）言论像毒药一样藏在 libr（书）中。</t>
  </si>
  <si>
    <t>ous形容词在后，libellous诽谤太难受。</t>
  </si>
  <si>
    <t>libretto</t>
  </si>
  <si>
    <t>libr (书) + -etto (意大利语小后缀) -&gt; 歌剧所用的小书 -&gt; 歌剧脚本</t>
  </si>
  <si>
    <t>（歌剧等）剧本</t>
  </si>
  <si>
    <t>/lɪˈbretəʊ/</t>
  </si>
  <si>
    <t>The composer is working closely with the writer on the opera's libretto.</t>
  </si>
  <si>
    <t>作曲家正与作家就歌剧剧本进行密切合作。</t>
  </si>
  <si>
    <t>那本很小的 libr（书）就是这出戏的 libretto（剧本）。</t>
  </si>
  <si>
    <t>etto表示小，libretto剧本写得好。</t>
  </si>
  <si>
    <t>librettist</t>
  </si>
  <si>
    <t>libr (书) + -ett (小) + -ist (人) -&gt; 编写剧本小册子的人 -&gt; 剧作家</t>
  </si>
  <si>
    <t>歌剧编剧</t>
  </si>
  <si>
    <t>/lɪˈbretɪst/</t>
  </si>
  <si>
    <t>The librettist won an award for the brilliant story adaptation.</t>
  </si>
  <si>
    <t>这位编剧因其出色的故事改编而获奖。</t>
  </si>
  <si>
    <t>librettist（编剧）正在那本小 libr（书）上修改台词。</t>
  </si>
  <si>
    <t>ist人名在结尾，编写脚本不觉得累。</t>
  </si>
  <si>
    <t>ex-libris</t>
  </si>
  <si>
    <t>ex- (出自) + libr (书) + -is (名词后缀) -&gt; 出自某人的藏书 -&gt; 藏书票</t>
  </si>
  <si>
    <t>藏书票</t>
  </si>
  <si>
    <t>/ˌeks ˈliːbrɪs/</t>
  </si>
  <si>
    <t>I found a beautiful ex-libris inside the front cover of the vintage book.</t>
  </si>
  <si>
    <t>我在那本老书的扉页里发现了一张精美的藏书票。</t>
  </si>
  <si>
    <t>这枚 ex-libris（藏书票）证明了这本 libr（书）曾属于一位名家。</t>
  </si>
  <si>
    <t>ex出自libr书，藏书票里有出处。</t>
  </si>
  <si>
    <t>librarianship</t>
  </si>
  <si>
    <t>libr (书) + -arian (人) + -ship (抽象名词后缀) -&gt; 管理书籍的职业身份 -&gt; 图书馆馆长职位/图书馆学</t>
  </si>
  <si>
    <t>图书馆馆长职权</t>
  </si>
  <si>
    <t>/laɪˈbreəriənʃɪp/</t>
  </si>
  <si>
    <t>She has a master's degree in librarianship.</t>
  </si>
  <si>
    <t>她拥有图书馆学的硕士学位。</t>
  </si>
  <si>
    <t>他在职业生涯中追求卓越的 librarianship（图书馆管理学）。</t>
  </si>
  <si>
    <t>ship后缀表状态，管理libr是门学派。</t>
  </si>
  <si>
    <t>collect</t>
  </si>
  <si>
    <t>col- (一起) + lect (收集) -&gt; 把东西聚集到一起 -&gt; 收集</t>
  </si>
  <si>
    <t>收集</t>
  </si>
  <si>
    <t>/kəˈlekt/</t>
  </si>
  <si>
    <t>He likes to collect rare stamps.</t>
  </si>
  <si>
    <t>他喜欢收集稀有邮票。</t>
  </si>
  <si>
    <t>大家 col- (一起) 去 lect (收集) 废纸。</t>
  </si>
  <si>
    <t>大家一起来，收集更精彩。</t>
  </si>
  <si>
    <t>select</t>
  </si>
  <si>
    <t>v./adj.</t>
  </si>
  <si>
    <t>se-</t>
  </si>
  <si>
    <t>se- (分开) + lect (挑选) -&gt; 从整体中分选出来 -&gt; 选择</t>
  </si>
  <si>
    <t>选择</t>
  </si>
  <si>
    <t>/sɪˈlekt/</t>
  </si>
  <si>
    <t>Please select the best answer from the list.</t>
  </si>
  <si>
    <t>请从列表中选出最佳答案。</t>
  </si>
  <si>
    <t>se- (分开) 之后，才能 lect (挑选) 精英。</t>
  </si>
  <si>
    <t>分开了挑，精选最好。</t>
  </si>
  <si>
    <t>elect</t>
  </si>
  <si>
    <t>e- (出来) + lect (挑选) -&gt; 挑选出来担任职务 -&gt; 选举</t>
  </si>
  <si>
    <t>选举</t>
  </si>
  <si>
    <t>/ɪˈlekt/</t>
  </si>
  <si>
    <t>We will elect a new president next month.</t>
  </si>
  <si>
    <t>我们下个月将选出一位新总统。</t>
  </si>
  <si>
    <t>把人 e- (出来) 去 lect (挑选)，这就是选举。</t>
  </si>
  <si>
    <t>选出领头人，选举得公认。</t>
  </si>
  <si>
    <t>lecture</t>
  </si>
  <si>
    <t>lect (阅读) + -ure (名词后缀) -&gt; 宣读出来的东西 -&gt; 讲座</t>
  </si>
  <si>
    <t>讲座</t>
  </si>
  <si>
    <t>/ˈlektʃə(r)/</t>
  </si>
  <si>
    <t>I attended an interesting lecture on history.</t>
  </si>
  <si>
    <t>我听了一个有趣的关于历史的讲座。</t>
  </si>
  <si>
    <t>在 lect (讲座) 上阅读文字 ure。</t>
  </si>
  <si>
    <t>台前在宣读，讲座听感悟。</t>
  </si>
  <si>
    <t>neg- (不) + lect (挑选/理会) -&gt; 不去理会或挑选 -&gt; 忽略</t>
  </si>
  <si>
    <t>忽略</t>
  </si>
  <si>
    <t>neg- (不) 去 lect (理睬) 这种垃圾信息。</t>
  </si>
  <si>
    <t>不去理睬，就是忽略。</t>
  </si>
  <si>
    <t>eligible</t>
  </si>
  <si>
    <t>lig</t>
  </si>
  <si>
    <t>e- (出来) + lig (挑选) + -ible (可以...的) -&gt; 可以被挑选出来的 -&gt; 合格的</t>
  </si>
  <si>
    <t>有资格的</t>
  </si>
  <si>
    <t>/ˈelɪdʒəbl/</t>
  </si>
  <si>
    <t>He is eligible for the position.</t>
  </si>
  <si>
    <t>他有资格担任这个职位。</t>
  </si>
  <si>
    <t>能被 e- (挑) 出来的 lig，肯定是合格的 ible。</t>
  </si>
  <si>
    <t>能选出来，说明合格。</t>
  </si>
  <si>
    <t>diligent</t>
  </si>
  <si>
    <t>di- (分开/强调) + lig (挑选) + -ent (形容词后缀) -&gt; 在挑选过程中格外用心的 -&gt; 勤奋的</t>
  </si>
  <si>
    <t>勤奋的</t>
  </si>
  <si>
    <t>/ˈdɪlɪdʒənt/</t>
  </si>
  <si>
    <t>She is a diligent student who works hard.</t>
  </si>
  <si>
    <t>她是一个工作努力的勤奋学生。</t>
  </si>
  <si>
    <t>di- (仔细) 挑选 lig 词典，真是 diligent 的学生。</t>
  </si>
  <si>
    <t>细心挑选，勤奋不言。</t>
  </si>
  <si>
    <t>intellect</t>
  </si>
  <si>
    <t>inter- (在...之间) + lect (挑选) -&gt; 在事物间进行辨别挑选的能力 -&gt; 智力</t>
  </si>
  <si>
    <t>智力</t>
  </si>
  <si>
    <t>/ˈɪntəlekt/</t>
  </si>
  <si>
    <t>He is a man of great intellect.</t>
  </si>
  <si>
    <t>他是一个非常有才智的人。</t>
  </si>
  <si>
    <t>能 inter- (在之间) 进行 lect (辨析)，这就是智力。</t>
  </si>
  <si>
    <t>能辨是非，智力不亏。</t>
  </si>
  <si>
    <t>elegant</t>
  </si>
  <si>
    <t>leg</t>
  </si>
  <si>
    <t>e- (出来) + leg (挑选) + -ant (形容词后缀) -&gt; 挑选出来的精品 -&gt; 优美的/高雅的</t>
  </si>
  <si>
    <t>优美的</t>
  </si>
  <si>
    <t>/ˈelɪɡənt/</t>
  </si>
  <si>
    <t>She wore an elegant dress to the party.</t>
  </si>
  <si>
    <t>她穿着一件优雅的连衣裙去参加聚会。</t>
  </si>
  <si>
    <t>e- (挑) 出来的 leg 精品，非常 elegant。</t>
  </si>
  <si>
    <t>精挑细选，高雅非凡。</t>
  </si>
  <si>
    <t>legend</t>
  </si>
  <si>
    <t>leg (阅读) + -end (名词后缀，表被动) -&gt; 应当被阅读的东西 -&gt; 传奇</t>
  </si>
  <si>
    <t>传奇</t>
  </si>
  <si>
    <t>/ˈledʒənd/</t>
  </si>
  <si>
    <t>The local legend says there is gold in the mountains.</t>
  </si>
  <si>
    <t>当地传说山里有金子。</t>
  </si>
  <si>
    <t>值得后人 leg (读) 的 end 故事，就是 legend。</t>
  </si>
  <si>
    <t>传奇故事，值得一读。</t>
  </si>
  <si>
    <t>dialect</t>
  </si>
  <si>
    <t>dia- (穿过/在...之间) + lect (说/读) -&gt; 在不同人群间说的语言 -&gt; 方言</t>
  </si>
  <si>
    <t>方言</t>
  </si>
  <si>
    <t>/ˈdaɪəlekt/</t>
  </si>
  <si>
    <t>He spoke in a strong regional dialect.</t>
  </si>
  <si>
    <t>他说话带着浓重的地方方言。</t>
  </si>
  <si>
    <t>dia- (跨越) 不同地区的 lect (读音)。</t>
  </si>
  <si>
    <t>地区之说，方言土话。</t>
  </si>
  <si>
    <t>collection</t>
  </si>
  <si>
    <t>col- (一起) + lect (收集) + -ion (名词后缀) -&gt; 收集在一起的行为或物 -&gt; 收藏</t>
  </si>
  <si>
    <t>收藏</t>
  </si>
  <si>
    <t>/kəˈlekʃn/</t>
  </si>
  <si>
    <t>The museum has a large collection of paintings.</t>
  </si>
  <si>
    <t>这家博物馆收藏了大量画作。</t>
  </si>
  <si>
    <t>col- (一起) 拿来的 lect 东西，成了 collection。</t>
  </si>
  <si>
    <t>聚到一起，就是收藏。</t>
  </si>
  <si>
    <t>legal</t>
  </si>
  <si>
    <t>leg (法律) + -al (形容词后缀) -&gt; 与法律相关的 -&gt; 法律的</t>
  </si>
  <si>
    <t>/ˈliːɡl/</t>
  </si>
  <si>
    <t>He took legal advice before signing the contract.</t>
  </si>
  <si>
    <t>他在签署合同前咨询了法律意见。</t>
  </si>
  <si>
    <t>遵守 legal 法律，才能在社会 get all 得到一切。</t>
  </si>
  <si>
    <t>leg是法，al是的，合法的事才叫legal。</t>
  </si>
  <si>
    <t>illegal</t>
  </si>
  <si>
    <t>il- (不) + leg (法律) + -al (形容词后缀) -&gt; 不合法的 -&gt; 违法的</t>
  </si>
  <si>
    <t>/ɪˈliːɡl/</t>
  </si>
  <si>
    <t>It is illegal to drive without a license.</t>
  </si>
  <si>
    <t>无证驾驶是违法的。</t>
  </si>
  <si>
    <t>il(不)加 legal，违法的行为要 get ill 生病被抓。</t>
  </si>
  <si>
    <t>il表不，legal是法，非法的事真illegal。</t>
  </si>
  <si>
    <t>delegate</t>
  </si>
  <si>
    <t>de- (加强/离开) + leg (委派) + -ate (动词后缀) -&gt; 向下委派某人处理事务 -&gt; 委派为代表</t>
  </si>
  <si>
    <t>委派</t>
  </si>
  <si>
    <t>/ˈdelɪɡət/</t>
  </si>
  <si>
    <t>The director decided to delegate the task to his assistant.</t>
  </si>
  <si>
    <t>主管决定把这项任务委派给他的助手。</t>
  </si>
  <si>
    <t>de(向下)委派 leg(委派) 代表，这个 delegate 真不错。</t>
  </si>
  <si>
    <t>de向下，leg去送，delegate就是选代表。</t>
  </si>
  <si>
    <t>legacy</t>
  </si>
  <si>
    <t>leg (委派/法律) + -acy (名词后缀) -&gt; 法律上遗赠的东西 -&gt; 遗产</t>
  </si>
  <si>
    <t>遗赠</t>
  </si>
  <si>
    <t>/ˈleɡəsi/</t>
  </si>
  <si>
    <t>The ancient building is a legacy of the past.</t>
  </si>
  <si>
    <t>这座古建筑是过去的遗产。</t>
  </si>
  <si>
    <t>leg(法律)里留下的 acy(东西)，就是 legacy 遗产。</t>
  </si>
  <si>
    <t>leg遗留，acy名，遗产就是legacy。</t>
  </si>
  <si>
    <t>legislate</t>
  </si>
  <si>
    <t>legis</t>
  </si>
  <si>
    <t>legis (法律) + -late (携带/提出) -&gt; 提出法律 -&gt; 立法</t>
  </si>
  <si>
    <t>制定法律</t>
  </si>
  <si>
    <t>/ˈledʒɪsleɪt/</t>
  </si>
  <si>
    <t>The government plans to legislate against smoking in public places.</t>
  </si>
  <si>
    <t>政府计划立法禁止在公共场所吸烟。</t>
  </si>
  <si>
    <t>legis(法律)后面加 late，制定法律不能 late 迟到。</t>
  </si>
  <si>
    <t>legis法，late带，立法工作legislate。</t>
  </si>
  <si>
    <t>legislature</t>
  </si>
  <si>
    <t>legis (法律) + -late (提出) + -ure (机构名词后缀) -&gt; 提出法律的机构 -&gt; 立法机关</t>
  </si>
  <si>
    <t>立法机关</t>
  </si>
  <si>
    <t>/ˈledʒɪslətʃə(r)/</t>
  </si>
  <si>
    <t>The proposal was submitted to the state legislature.</t>
  </si>
  <si>
    <t>该提案已提交州立法机构。</t>
  </si>
  <si>
    <t>在 legislature 立法机关里，legis(法律)是神圣的。</t>
  </si>
  <si>
    <t>legis法，ure后缀，立法机构是legislature。</t>
  </si>
  <si>
    <t>leg (读取/收集) + -end (名词后缀) -&gt; 被收集并读出来的故事 -&gt; 传说</t>
  </si>
  <si>
    <t>传说</t>
  </si>
  <si>
    <t>The legend of Robin Hood is well known.</t>
  </si>
  <si>
    <t>罗宾汉的传说众所周知。</t>
  </si>
  <si>
    <t>读取 leg(故事) 的 end(结尾)，这真是一个 legend 传说。</t>
  </si>
  <si>
    <t>leg读，end尾，古老传说叫legend。</t>
  </si>
  <si>
    <t>college</t>
  </si>
  <si>
    <t>col- (共同) + leg (选择/聚集) + -e (名词后缀) -&gt; 共同聚集学习的地方 -&gt; 学院</t>
  </si>
  <si>
    <t>大学</t>
  </si>
  <si>
    <t>/ˈkɒlɪdʒ/</t>
  </si>
  <si>
    <t>She is going to start college in September.</t>
  </si>
  <si>
    <t>她九月份就要上大学了。</t>
  </si>
  <si>
    <t>col(一起)聚集 leg(选出) 的精英，都在 college 学院。</t>
  </si>
  <si>
    <t>col共同，leg聚集，学院大学叫college。</t>
  </si>
  <si>
    <t>colleague</t>
  </si>
  <si>
    <t>col- (共同) + leg (选择/委派) + -ue (名词后缀) -&gt; 共同被选入工作的人 -&gt; 同事</t>
  </si>
  <si>
    <t>同事</t>
  </si>
  <si>
    <t>/ˈkɒliːɡ/</t>
  </si>
  <si>
    <t>She discussed the idea with her colleague.</t>
  </si>
  <si>
    <t>她和她的同事讨论了这个想法。</t>
  </si>
  <si>
    <t>col(一起)工作的 leg(委派) 人，就是我的 colleague 同事。</t>
  </si>
  <si>
    <t>col共同，leg同派，同事就是colleague。</t>
  </si>
  <si>
    <t>allege</t>
  </si>
  <si>
    <t>al- (去/向) + leg (法律/申诉) + -e (后缀) -&gt; 带到法律面前说的话 -&gt; 宣称</t>
  </si>
  <si>
    <t>声称</t>
  </si>
  <si>
    <t>/əˈledʒ/</t>
  </si>
  <si>
    <t>The police allege that the man committed the crime.</t>
  </si>
  <si>
    <t>警方声称该男子犯罪了。</t>
  </si>
  <si>
    <t>al(去)法庭 leg(申诉)，allege 你有罪。</t>
  </si>
  <si>
    <t>al去，leg法，宣称声称是allege。</t>
  </si>
  <si>
    <t>privilege</t>
  </si>
  <si>
    <t>privi-</t>
  </si>
  <si>
    <t>privi- (个人的) + leg (法律) + -e (后缀) -&gt; 个人的法律 -&gt; 特权</t>
  </si>
  <si>
    <t>特权</t>
  </si>
  <si>
    <t>/ˈprɪvəlɪdʒ/</t>
  </si>
  <si>
    <t>Education should be a right, not a privilege.</t>
  </si>
  <si>
    <t>教育应该是权利，而不是特权。</t>
  </si>
  <si>
    <t>privi(私人的) leg(法律)，只有少数人有的 privilege 特权。</t>
  </si>
  <si>
    <t>privi私，leg法，私人法律是特权。</t>
  </si>
  <si>
    <t>relegate</t>
  </si>
  <si>
    <t>re- (向后/退) + leg (发送/委派) + -ate (动词后缀) -&gt; 向后发送 -&gt; 降级/降职</t>
  </si>
  <si>
    <t>降级</t>
  </si>
  <si>
    <t>/ˈrelɪɡeɪt/</t>
  </si>
  <si>
    <t>The team was relegated to the second division.</t>
  </si>
  <si>
    <t>该队被降到了乙级联赛。</t>
  </si>
  <si>
    <t>re(往后) leg(送) 走，被 relegate 降职真难受。</t>
  </si>
  <si>
    <t>re向后，leg发送，降级贬黜relegate。</t>
  </si>
  <si>
    <t>leg(法律) + -al(形容词后缀) -&gt; 与法律相关的 -&gt; 合法的</t>
  </si>
  <si>
    <t>法律的，合法的</t>
  </si>
  <si>
    <t>He sought legal advice before signing the contract.</t>
  </si>
  <si>
    <t>他在签合同前咨询了法律建议。</t>
  </si>
  <si>
    <t>这件事非常 legal，你不需要担心法律问题。</t>
  </si>
  <si>
    <t>leg法律加al，合法地位人人爱。</t>
  </si>
  <si>
    <t>il-(不) + leg(法律) + -al(形容词后缀) -&gt; 不合法律的 -&gt; 违法的</t>
  </si>
  <si>
    <t>违法的，不合法的</t>
  </si>
  <si>
    <t>做 illegal 的事情，迟早会被警察叔叔带走。</t>
  </si>
  <si>
    <t>il前缀表否定，违法illegal必严惩。</t>
  </si>
  <si>
    <t>legis(法律) + lat(带来) + -e(动词后缀) -&gt; 带来并确立法律 -&gt; 立法</t>
  </si>
  <si>
    <t>立法，制定法律</t>
  </si>
  <si>
    <t>The government promised to legislate against discrimination.</t>
  </si>
  <si>
    <t>政府承诺将通过立法反对歧视。</t>
  </si>
  <si>
    <t>议会的任务就是 legislate，为国家制定新法。</t>
  </si>
  <si>
    <t>legis法律lat带，立法要把正义载。</t>
  </si>
  <si>
    <t>legis(法律) + lat(带来) + -ure(名词后缀) -&gt; 产生法律的地方 -&gt; 立法机关</t>
  </si>
  <si>
    <t>立法机关，议会</t>
  </si>
  <si>
    <t>/ˈledʒɪsleɪtʃə(r)/</t>
  </si>
  <si>
    <t>The proposals are currently before the state legislature.</t>
  </si>
  <si>
    <t>这些提案目前已提交州立法机构。</t>
  </si>
  <si>
    <t>在 legislature 工作的议员们正在激烈辩论。</t>
  </si>
  <si>
    <t>立法机构legislature，法案审核保民主。</t>
  </si>
  <si>
    <t>legitimate</t>
  </si>
  <si>
    <t>legit</t>
  </si>
  <si>
    <t>legit(法律) + -im(中缀) + -ate(形容词后缀) -&gt; 符合法律定义的 -&gt; 合法的，正当的</t>
  </si>
  <si>
    <t>合法的，正当的，合理的</t>
  </si>
  <si>
    <t>/lɪˈdʒɪtɪmət/</t>
  </si>
  <si>
    <t>It is a legitimate question to ask.</t>
  </si>
  <si>
    <t>这是一个合情合理的问题。</t>
  </si>
  <si>
    <t>他的要求非常 legitimate，符合所有正当手续。</t>
  </si>
  <si>
    <t>法律认证legitimate，正当合法没争议。</t>
  </si>
  <si>
    <t>privi-(个人的) + leg(法律) -&gt; 仅适用于个人的法律 -&gt; 特权</t>
  </si>
  <si>
    <t>特权，优待</t>
  </si>
  <si>
    <t>Education is a right, not a privilege.</t>
  </si>
  <si>
    <t>教育是权利，而非特权。</t>
  </si>
  <si>
    <t>出身名门给了他很多 privilege，但这不代表可以违法。</t>
  </si>
  <si>
    <t>个人法律privilege，拥有特权需自律。</t>
  </si>
  <si>
    <t>leg(法律/遗嘱) + -acy(名词后缀) -&gt; 通过法律或遗嘱留下的东西 -&gt; 遗产</t>
  </si>
  <si>
    <t>遗产，遗留物</t>
  </si>
  <si>
    <t>The war left a legacy of hatred.</t>
  </si>
  <si>
    <t>战争留下了仇恨的后患。</t>
  </si>
  <si>
    <t>这位老人留下了一大笔 legacy，交由律师处理。</t>
  </si>
  <si>
    <t>法律遗嘱留legacy，精神遗产代代传。</t>
  </si>
  <si>
    <t>legalize</t>
  </si>
  <si>
    <t>leg(法律) + -al(形容词后缀) + -ize(使动后缀) -&gt; 使变得合法 -&gt; 合法化</t>
  </si>
  <si>
    <t>使合法化</t>
  </si>
  <si>
    <t>/ˈliːɡəlaɪz/</t>
  </si>
  <si>
    <t>Many people argue that certain drugs should be legalized.</t>
  </si>
  <si>
    <t>许多人主张某些药物应该合法化。</t>
  </si>
  <si>
    <t>政府决定将该行业 legalize，以便进行规范管理。</t>
  </si>
  <si>
    <t>legal后面加ize，合法化后更公开。</t>
  </si>
  <si>
    <t>allegation</t>
  </si>
  <si>
    <t>al-(向/对着) + leg(法律/争辩) + -ation(名词后缀) -&gt; 向法律提起诉讼/指控 -&gt; 指控</t>
  </si>
  <si>
    <t>指控，陈述</t>
  </si>
  <si>
    <t>/ˌæləˈɡeɪʃn/</t>
  </si>
  <si>
    <t>He denied the allegation of corruption.</t>
  </si>
  <si>
    <t>他否认了贪污指控。</t>
  </si>
  <si>
    <t>面对严厉的 allegation，他必须请律师辩护。</t>
  </si>
  <si>
    <t>面对指控allegation，法律面前讲证据。</t>
  </si>
  <si>
    <t>legality</t>
  </si>
  <si>
    <t>leg(法律) + -al(形容词后缀) + -ity(性质名词后缀) -&gt; 法律上的性质 -&gt; 合法性</t>
  </si>
  <si>
    <t>合法性</t>
  </si>
  <si>
    <t>/liːˈɡæləti/</t>
  </si>
  <si>
    <t>The legality of the deal is being questioned.</t>
  </si>
  <si>
    <t>这桩交易的合法性正受到质疑。</t>
  </si>
  <si>
    <t>我们在进行商业合作前，必须先确认它的 legality。</t>
  </si>
  <si>
    <t>legal性质legality，合法与否是首义。</t>
  </si>
  <si>
    <t>relate</t>
  </si>
  <si>
    <t>lat</t>
  </si>
  <si>
    <t>re- (回) + lat (带) + -e () -&gt; 把消息或感受带回来 -&gt; 叙述/联系</t>
  </si>
  <si>
    <t>叙述；联系</t>
  </si>
  <si>
    <t>/rɪˈleɪt/</t>
  </si>
  <si>
    <t>I can relate to your feelings of frustration.</t>
  </si>
  <si>
    <t>我能理解你沮丧的感受（感同身受）。</t>
  </si>
  <si>
    <t>我把这个故事 relate（讲述）给你，希望能 re-（回）到我们之间的联系中。</t>
  </si>
  <si>
    <t>re-是回来lat带，联系叙述有交代。</t>
  </si>
  <si>
    <t>translate</t>
  </si>
  <si>
    <t>trans- (越过) + lat (搬运) + -e () -&gt; 将意义从一种语言搬运到另一种语言 -&gt; 翻译</t>
  </si>
  <si>
    <t>翻译</t>
  </si>
  <si>
    <t>/trænzˈleɪt/</t>
  </si>
  <si>
    <t>Can you translate this document into English?</t>
  </si>
  <si>
    <t>你能把这份文件翻译成英文吗？</t>
  </si>
  <si>
    <t>跨越（trans-）语言的界限去 lat（搬运）意思，就是 translate。</t>
  </si>
  <si>
    <t>trans越过lat带，翻译文字传关爱。</t>
  </si>
  <si>
    <t>latitude</t>
  </si>
  <si>
    <t>lat (宽) + -itude (性质) -&gt; 地球横向延展的宽度 -&gt; 纬度</t>
  </si>
  <si>
    <t>纬度；自由度</t>
  </si>
  <si>
    <t>/ˈlætɪtjuːd/</t>
  </si>
  <si>
    <t>The company gives its employees some latitude in decision-making.</t>
  </si>
  <si>
    <t>公司在决策上给员工一定的自由度。</t>
  </si>
  <si>
    <t>在不同的 latitude（纬度）上，我们的视野应该更加 lat（宽）阔。</t>
  </si>
  <si>
    <t>lat宽阔itude度，纬度自由是财富。</t>
  </si>
  <si>
    <t>lateral</t>
  </si>
  <si>
    <t>lat (侧面) + -er () + -al (的) -&gt; 属于侧面位置的 -&gt; 侧面的</t>
  </si>
  <si>
    <t>侧面的；横向的</t>
  </si>
  <si>
    <t>/ˈlætərəl/</t>
  </si>
  <si>
    <t>She made a lateral move to a different department.</t>
  </si>
  <si>
    <t>她平级调动到了另一个部门。</t>
  </si>
  <si>
    <t>lateral（侧面的）移动并不是升职，而是 lat（侧面）向的平级调动。</t>
  </si>
  <si>
    <t>lat侧面er和al，侧面横向多关联。</t>
  </si>
  <si>
    <t>collateral</t>
  </si>
  <si>
    <t>col- (共同) + lat (侧面) + -er () + -al (的) -&gt; 在侧面共同存在的（担保物） -&gt; 抵押品</t>
  </si>
  <si>
    <t>抵押品；担保</t>
  </si>
  <si>
    <t>/kəˈlætərəl/</t>
  </si>
  <si>
    <t>He used his house as collateral for a loan.</t>
  </si>
  <si>
    <t>他用他的房子作为贷款的抵押品。</t>
  </si>
  <si>
    <t>为了贷款，他把房子作为 collateral（抵押品）放到了银行的 lat（侧面）作为保障。</t>
  </si>
  <si>
    <t>col共同lat侧边，抵押担保在身边。</t>
  </si>
  <si>
    <t>dilate</t>
  </si>
  <si>
    <t>di- (分开) + lat (宽) + -e () -&gt; 使其向两边分开变宽 -&gt; 膨胀/扩张</t>
  </si>
  <si>
    <t>膨胀；扩张</t>
  </si>
  <si>
    <t>/daɪˈleɪt/</t>
  </si>
  <si>
    <t>The pupil dilates in the dark.</t>
  </si>
  <si>
    <t>瞳孔在黑暗中会放大。</t>
  </si>
  <si>
    <t>医生用药水让瞳孔 di-（分开）得更 lat（宽），这就是 dilate。</t>
  </si>
  <si>
    <t>di分开来lat宽，扩张膨胀是两端。</t>
  </si>
  <si>
    <t>superlative</t>
  </si>
  <si>
    <t>super- (超过) + lat (搬运) + -ive (的) -&gt; 搬运到超过所有其他事物的程度 -&gt; 最高级的</t>
  </si>
  <si>
    <t>最高级的；极好的</t>
  </si>
  <si>
    <t>/suːˈpɜːlətɪv/</t>
  </si>
  <si>
    <t>This is a superlative piece of craftsmanship.</t>
  </si>
  <si>
    <t>这是一件极好的工艺品。</t>
  </si>
  <si>
    <t>用 super-（超级）的水平去 lat（搬运），就达到了 superlative（最高级）。</t>
  </si>
  <si>
    <t>super超越lat带，最高级评价人人爱。</t>
  </si>
  <si>
    <t>legislator</t>
  </si>
  <si>
    <t>legis-</t>
  </si>
  <si>
    <t>legis- (法律) + lat (带来) + -or (人) -&gt; 带来法律提议的人 -&gt; 立法者</t>
  </si>
  <si>
    <t>立法者</t>
  </si>
  <si>
    <t>/ˈledʒɪsleɪtə(r)/</t>
  </si>
  <si>
    <t>The legislator proposed a new tax bill.</t>
  </si>
  <si>
    <t>该立法者提出了一项新的税收法案。</t>
  </si>
  <si>
    <t>那个 legislator（立法者）把新法律 lat（带）到了议会上。</t>
  </si>
  <si>
    <t>legis法律lat带，立法委员大家带。</t>
  </si>
  <si>
    <t>relative</t>
  </si>
  <si>
    <t>re- (回) + lat (带) + -ive (人/的) -&gt; 带回血缘联系的人 -&gt; 亲属/相对的</t>
  </si>
  <si>
    <t>亲戚；相对的</t>
  </si>
  <si>
    <t>/ˈrelətɪv/</t>
  </si>
  <si>
    <t>The beauty of the sunset is relative to the viewer's mood.</t>
  </si>
  <si>
    <t>落日的美丽与观看者的心情是相对的。</t>
  </si>
  <si>
    <t>每个人都有自己的 relative（亲戚），他们与我们的血缘 re-（回）到同一个 lat（带）。</t>
  </si>
  <si>
    <t>re回lat带ive的，亲戚相对没得说。</t>
  </si>
  <si>
    <t>elated</t>
  </si>
  <si>
    <t>e- (出) + lat (搬运) + -ed (的) -&gt; 情绪被向外/向上搬运了 -&gt; 兴高采烈的</t>
  </si>
  <si>
    <t>/iˈleɪtɪd/</t>
  </si>
  <si>
    <t>She was elated by the news of her promotion.</t>
  </si>
  <si>
    <t>晋升的消息使她欣喜若狂。</t>
  </si>
  <si>
    <t>当好消息把心情 e-（向外）lat（带）出来时，整个人都是 elated（兴奋的）。</t>
  </si>
  <si>
    <t>e向外带lat升，兴高采烈喜临门。</t>
  </si>
  <si>
    <t>later (侧面) + -al (形容词后缀) -&gt; 属于侧面的 -&gt; 侧面的</t>
  </si>
  <si>
    <t>侧面的，旁边的</t>
  </si>
  <si>
    <t>The player made a lateral pass to his teammate.</t>
  </si>
  <si>
    <t>那名球员向队友做了一个横向传球。</t>
  </si>
  <si>
    <t>身体 lateral 侧面的部位需要锻炼。</t>
  </si>
  <si>
    <t>later 是侧面，al 形容词，横向侧向很专业。</t>
  </si>
  <si>
    <t>bilateral</t>
  </si>
  <si>
    <t>bi- (二) + later (侧面) + -al (形容词后缀) -&gt; 有两个侧面的 -&gt; 双边的</t>
  </si>
  <si>
    <t>双边的，双方的</t>
  </si>
  <si>
    <t>/ˌbaɪˈlætərəl/</t>
  </si>
  <si>
    <t>The two nations signed a bilateral trade agreement.</t>
  </si>
  <si>
    <t>两国签署了一项双边贸易协定。</t>
  </si>
  <si>
    <t>bi 是二，涉及 two sides 就是 bilateral 双边的。</t>
  </si>
  <si>
    <t>bi 二 later 边，双边协议签在前。</t>
  </si>
  <si>
    <t>unilateral</t>
  </si>
  <si>
    <t>uni-</t>
  </si>
  <si>
    <t>uni- (一) + later (侧面) + -al (形容词后缀) -&gt; 只有一侧的 -&gt; 单方面的</t>
  </si>
  <si>
    <t>/ˌjuːnɪˈlætərəl/</t>
  </si>
  <si>
    <t>They took a unilateral decision to cancel the contract.</t>
  </si>
  <si>
    <t>他们单方面决定取消合同。</t>
  </si>
  <si>
    <t>uni 是单一，unilateral 就是单方面的决定。</t>
  </si>
  <si>
    <t>uni 是一 later 边，单方行动真冒险。</t>
  </si>
  <si>
    <t>multi- (多) + later (侧面) + -al (形容词后缀) -&gt; 涉及多个侧面的 -&gt; 多边的</t>
  </si>
  <si>
    <t>A multilateral approach is needed to solve the global crisis.</t>
  </si>
  <si>
    <t>解决全球危机需要采取多边方法。</t>
  </si>
  <si>
    <t>multi 很多，涉及 many sides 就是 multilateral 多边的。</t>
  </si>
  <si>
    <t>multi 多 later 边，多边合作共向前。</t>
  </si>
  <si>
    <t>col- (共同/一起) + later (侧面) + -al (形容词后缀) -&gt; 放在侧面一起的 -&gt; 附带的；担保品</t>
  </si>
  <si>
    <t>He used his house as collateral for the loan.</t>
  </si>
  <si>
    <t>放在主借款旁的 collateral 抵押品可以起辅助作用。</t>
  </si>
  <si>
    <t>col 一起 later 边，附带担保在旁边。</t>
  </si>
  <si>
    <t>equilateral</t>
  </si>
  <si>
    <t>equi-</t>
  </si>
  <si>
    <t>equi- (相等) + later (侧面) + -al (形容词后缀) -&gt; 每一边都相等的 -&gt; 等边的</t>
  </si>
  <si>
    <t>/ˌiːkwɪˈlætərəl/</t>
  </si>
  <si>
    <t>An equilateral triangle has three sides of equal length.</t>
  </si>
  <si>
    <t>等边三角形有三条等长的边。</t>
  </si>
  <si>
    <t>equal 相等，equilateral 就是等边的图形。</t>
  </si>
  <si>
    <t>equi 相等 later 边，等边三角记心间。</t>
  </si>
  <si>
    <t>quadrilateral</t>
  </si>
  <si>
    <t>quadri-</t>
  </si>
  <si>
    <t>quadri- (四) + later (侧面) + -al (名词后缀) -&gt; 有四个边的形状 -&gt; 四边形</t>
  </si>
  <si>
    <t>/ˌkwɒdrɪˈlætərəl/</t>
  </si>
  <si>
    <t>A square is a type of quadrilateral.</t>
  </si>
  <si>
    <t>正方形是四边形的一种。</t>
  </si>
  <si>
    <t>quad 四，quadrilateral 就是四边形。</t>
  </si>
  <si>
    <t>quad 四 later 边，四边形状看四点。</t>
  </si>
  <si>
    <t>trilateral</t>
  </si>
  <si>
    <t>tri- (三) + later (侧面) + -al (形容词后缀) -&gt; 三个侧面的 -&gt; 三方的</t>
  </si>
  <si>
    <t>/ˌtraɪˈlætərəl/</t>
  </si>
  <si>
    <t>The three countries entered into a trilateral agreement.</t>
  </si>
  <si>
    <t>这三个国家达成了一项三方协议。</t>
  </si>
  <si>
    <t>tri 三，trilateral 会谈就是三方会谈。</t>
  </si>
  <si>
    <t>tri 是三 later 边，三方协议最稳健。</t>
  </si>
  <si>
    <t>laterally</t>
  </si>
  <si>
    <t>later (侧面) + -al (形容词后缀) + -ly (副词后缀) -&gt; 侧向地 -&gt; 侧向地</t>
  </si>
  <si>
    <t>/ˈlætərəli/</t>
  </si>
  <si>
    <t>The plant spreads laterally along the ground.</t>
  </si>
  <si>
    <t>这种植物沿着地面横向生长。</t>
  </si>
  <si>
    <t>横着走就是 move laterally 侧向地移动。</t>
  </si>
  <si>
    <t>later 边 al ly，侧向地走不费力。</t>
  </si>
  <si>
    <t>laterality</t>
  </si>
  <si>
    <t>later (侧面) + -al (形容词后缀) + -ity (名词后缀) -&gt; 侧向的状态 -&gt; 偏侧性，对一侧的偏好</t>
  </si>
  <si>
    <t>/ˌlætəˈræləti/</t>
  </si>
  <si>
    <t>Handedness is a common form of laterality.</t>
  </si>
  <si>
    <t>左撇子或右撇子是偏侧性的一种常见形式。</t>
  </si>
  <si>
    <t>人类对左右手的偏好就是 laterality 偏侧性。</t>
  </si>
  <si>
    <t>later 边 ity 名，偏侧特性显其形。</t>
  </si>
  <si>
    <t>lavatory</t>
  </si>
  <si>
    <t>lav</t>
  </si>
  <si>
    <t>lav(洗) + -atory(场所) -&gt; 洗涤的地方 -&gt; 洗手间</t>
  </si>
  <si>
    <t>厕所，盥洗室</t>
  </si>
  <si>
    <t>/ˈlævətɔːri/</t>
  </si>
  <si>
    <t>The flight attendant directed me to the lavatory at the back of the plane.</t>
  </si>
  <si>
    <t>空乘人员指引我去飞机后部的盥洗室。</t>
  </si>
  <si>
    <t>在 lavatory 这种场所，最重要的功能就是 lav（洗）手。</t>
  </si>
  <si>
    <t>lav 洗涤 atory 处，洗手间里污垢除。</t>
  </si>
  <si>
    <t>laundry</t>
  </si>
  <si>
    <t>laund</t>
  </si>
  <si>
    <t>laund(洗) + -ry(名词后缀) -&gt; 正在洗或需要洗的东西 -&gt; 洗衣店，待洗物品</t>
  </si>
  <si>
    <t>洗衣店，要洗的衣服</t>
  </si>
  <si>
    <t>/ˈlɔːndri/</t>
  </si>
  <si>
    <t>I have to do a lot of laundry this weekend.</t>
  </si>
  <si>
    <t>这个周末我有很多衣服要洗。</t>
  </si>
  <si>
    <t>把 laundry 拿到 laundromat 去 lav（洗）一下。</t>
  </si>
  <si>
    <t>laund 洗涤 ry 名词，衣服洗完香喷喷。</t>
  </si>
  <si>
    <t>lavish</t>
  </si>
  <si>
    <t>lav(冲刷/流出) + -ish(形容词后缀) -&gt; 像水一样大股流出的 -&gt; 慷慨的，奢侈的</t>
  </si>
  <si>
    <t>奢华的，大方的</t>
  </si>
  <si>
    <t>/ˈlævɪʃ/</t>
  </si>
  <si>
    <t>They lived a lavish lifestyle, traveling first class everywhere.</t>
  </si>
  <si>
    <t>他们过着奢侈的生活，去哪里都坐头等舱。</t>
  </si>
  <si>
    <t>他的花钱方式非常 lavish，就像 lav（水流）一样止不住。</t>
  </si>
  <si>
    <t>lav 如水流 ish 貌，大方慷慨没烦恼。</t>
  </si>
  <si>
    <t>dilute</t>
  </si>
  <si>
    <t>lut</t>
  </si>
  <si>
    <t>di-(分开) + lut(洗/冲) -&gt; 冲洗开使之变稀 -&gt; 稀释</t>
  </si>
  <si>
    <t>稀释，变淡</t>
  </si>
  <si>
    <t>/daɪˈluːt/</t>
  </si>
  <si>
    <t>You should dilute the juice with some water.</t>
  </si>
  <si>
    <t>你应该加点水把果汁稀释一下。</t>
  </si>
  <si>
    <t>di 分开去 lut 冲洗，浓度自然就 dilute（稀释）了。</t>
  </si>
  <si>
    <t>di 向四方 lut 冲，浓度稀释水变轻。</t>
  </si>
  <si>
    <t>deluge</t>
  </si>
  <si>
    <t>luge</t>
  </si>
  <si>
    <t>de-(加强语义) + luge(洗/冲) -&gt; 彻底冲刷大地的水 -&gt; 大洪水</t>
  </si>
  <si>
    <t>暴雨，洪水</t>
  </si>
  <si>
    <t>/ˈdeljuːdʒ/</t>
  </si>
  <si>
    <t>The office was overwhelmed by a deluge of complaints.</t>
  </si>
  <si>
    <t>办公室被排山倒海般的投诉淹没了。</t>
  </si>
  <si>
    <t>这场 deluge 就像一次彻底的 de（加强）lav（冲洗）。</t>
  </si>
  <si>
    <t>de 加强 luge 冲，洪水暴雨太汹涌。</t>
  </si>
  <si>
    <t>polluted</t>
  </si>
  <si>
    <t>pol-</t>
  </si>
  <si>
    <t>pol-(针对/脏) + lut(洗) -&gt; 用脏东西去“洗” -&gt; 污染了的</t>
  </si>
  <si>
    <t>受污染的</t>
  </si>
  <si>
    <t>/pəˈluːtɪd/</t>
  </si>
  <si>
    <t>The river is heavily polluted by industrial waste.</t>
  </si>
  <si>
    <t>这条河受到了工业废料的严重污染。</t>
  </si>
  <si>
    <t>当 lut（洗涤）变成了 pol（弄脏），水源就 polluted 了。</t>
  </si>
  <si>
    <t>pol 弄脏 lut 洗，污染之后没法吸。</t>
  </si>
  <si>
    <t>ablution</t>
  </si>
  <si>
    <t>ab-(离开) + lut(洗) + -ion(名词后缀) -&gt; 洗掉（污垢/罪孽） -&gt; 沐浴，净身礼</t>
  </si>
  <si>
    <t>（宗教）斋戒沐浴</t>
  </si>
  <si>
    <t>/əˈbluːʃn/</t>
  </si>
  <si>
    <t>The priest performed his ritual ablution before the ceremony.</t>
  </si>
  <si>
    <t>牧师在仪式前进行了例行的净身礼。</t>
  </si>
  <si>
    <t>ab（离开）污垢，通过 lut（洗涤）完成 ablution。</t>
  </si>
  <si>
    <t>ab 离开 lut 洗，净身之后有礼仪。</t>
  </si>
  <si>
    <t>alluvial</t>
  </si>
  <si>
    <t>luv</t>
  </si>
  <si>
    <t>ad-(向) + luv(冲刷) + -ial(形容词后缀) -&gt; 向某处冲刷堆积的 -&gt; 冲积的</t>
  </si>
  <si>
    <t>冲积的，淤积的</t>
  </si>
  <si>
    <t>/əˈluːviəl/</t>
  </si>
  <si>
    <t>The farmers planted crops in the rich alluvial soil.</t>
  </si>
  <si>
    <t>农民们在肥沃的冲积土上种植庄稼。</t>
  </si>
  <si>
    <t>河流 ad（向）前 luv（冲刷），形成了 alluvial（冲积）平原。</t>
  </si>
  <si>
    <t>ad 向前 luv 冲，冲积平原粮万桶。</t>
  </si>
  <si>
    <t>antediluvian</t>
  </si>
  <si>
    <t>ante-</t>
  </si>
  <si>
    <t>ante-(在...之前) + di-(加强) + luv(大洪水) + -ian(形容词后缀) -&gt; 在（诺亚）大洪水之前的 -&gt; 极古老的</t>
  </si>
  <si>
    <t>陈旧的，大洪水以前的</t>
  </si>
  <si>
    <t>/ˌæntidɪˈluːviən/</t>
  </si>
  <si>
    <t>My grandfather has some antediluvian ideas about technology.</t>
  </si>
  <si>
    <t>我祖父对技术有一些极其陈旧的看法。</t>
  </si>
  <si>
    <t>这些观念是 ante（在之前）deluge（大洪水）的，简直是 antediluvian。</t>
  </si>
  <si>
    <t>ante 之前 luv 洪，古老陈旧已过冬。</t>
  </si>
  <si>
    <t>lave</t>
  </si>
  <si>
    <t>lav(洗) + -e(动词后缀) -&gt; 冲洗，沐浴 -&gt; 洗</t>
  </si>
  <si>
    <t>洗，沐浴，（水）冲刷</t>
  </si>
  <si>
    <t>/leɪv/</t>
  </si>
  <si>
    <t>The cool waves lave the sandy shore.</t>
  </si>
  <si>
    <t>清凉的海浪冲刷着沙滩。</t>
  </si>
  <si>
    <t>海浪在 lave（冲洗）海滩，带走了 lav（洗）下的沙子。</t>
  </si>
  <si>
    <t>lav 只有三个词，lave 冲洗最古诗。</t>
  </si>
  <si>
    <t>labor</t>
  </si>
  <si>
    <t>labor (劳动) -&gt; 投入体力和脑力的活动 -&gt; 劳动</t>
  </si>
  <si>
    <t>劳动, 劳工</t>
  </si>
  <si>
    <t>/ˈleɪbər/</t>
  </si>
  <si>
    <t>Manual labor is often very tiring.</t>
  </si>
  <si>
    <t>体力劳动通常非常累人。</t>
  </si>
  <si>
    <t>辛勤 labor 换来丰收 harvest。</t>
  </si>
  <si>
    <t>labor 劳动最光荣。</t>
  </si>
  <si>
    <t>laboratory</t>
  </si>
  <si>
    <t>labor (工作) + -atory (场所) -&gt; 进行科学工作的地方 -&gt; 实验室</t>
  </si>
  <si>
    <t>实验室</t>
  </si>
  <si>
    <t>/ˈlæbrətɔːri/</t>
  </si>
  <si>
    <t>The scientists are working in the laboratory.</t>
  </si>
  <si>
    <t>科学家们正在实验室里工作。</t>
  </si>
  <si>
    <t>在 laboratory 里做 experiment。</t>
  </si>
  <si>
    <t>laboratory 实验室，科学研究在这里。</t>
  </si>
  <si>
    <t>collaborate</t>
  </si>
  <si>
    <t>col- (共同) + labor (工作) + -ate (动词后缀) -&gt; 许多人聚在一起工作 -&gt; 合作</t>
  </si>
  <si>
    <t>合作, 协作</t>
  </si>
  <si>
    <t>/kəˈlæbəreɪt/</t>
  </si>
  <si>
    <t>Researchers often collaborate on major projects.</t>
  </si>
  <si>
    <t>研究人员经常在重大项目上进行合作。</t>
  </si>
  <si>
    <t>大家互相 collaborate 提高 efficiency。</t>
  </si>
  <si>
    <t>col 一起 labor 干，合作起来不孤单。</t>
  </si>
  <si>
    <t>elaborate</t>
  </si>
  <si>
    <t>e- (出来) + labor (劳动) + -ate (使...) -&gt; 费力做出来的并展示出来 -&gt; 精心制作的/详尽阐述</t>
  </si>
  <si>
    <t>详尽的, 精心的</t>
  </si>
  <si>
    <t>/ɪˈlæbərət/</t>
  </si>
  <si>
    <t>She made elaborate preparations for the party.</t>
  </si>
  <si>
    <t>她为派对做了精心准备。</t>
  </si>
  <si>
    <t>他的 plan 非常 elaborate，细节很 detailed。</t>
  </si>
  <si>
    <t>e 出来 labor 做，详尽描述不出错。</t>
  </si>
  <si>
    <t>laborious</t>
  </si>
  <si>
    <t>labor (劳动) + -ous (多...的) -&gt; 需要很多劳动的 -&gt; 费劲的</t>
  </si>
  <si>
    <t>费力的, 吃力的</t>
  </si>
  <si>
    <t>/ləˈbɔːriəs/</t>
  </si>
  <si>
    <t>Building the wall was a laborious task.</t>
  </si>
  <si>
    <t>砌那堵墙是一项费劲的工作。</t>
  </si>
  <si>
    <t>这项 task 非常 laborious，让我很 exhausted。</t>
  </si>
  <si>
    <t>laborious 费劲，劳动多得要命。</t>
  </si>
  <si>
    <t>laborer</t>
  </si>
  <si>
    <t>labor (劳动) + -er (人) -&gt; 从事体力劳动的人 -&gt; 劳动者</t>
  </si>
  <si>
    <t>劳动者, 民工</t>
  </si>
  <si>
    <t>/ˈleɪbərər/</t>
  </si>
  <si>
    <t>He worked as a farm laborer during the summer.</t>
  </si>
  <si>
    <t>夏天他在农场当劳工。</t>
  </si>
  <si>
    <t>这个 laborer 在工地 hard work。</t>
  </si>
  <si>
    <t>laborer 劳动者，流汗辛苦养全家。</t>
  </si>
  <si>
    <t>collaboration</t>
  </si>
  <si>
    <t>col- (共同) + labor (工作) + -ation (名词后缀) -&gt; 共同工作的状态 -&gt; 协作</t>
  </si>
  <si>
    <t>协作, 勾结</t>
  </si>
  <si>
    <t>/kəˌlæbəˈreɪʃn/</t>
  </si>
  <si>
    <t>The project was a collaboration between two universities.</t>
  </si>
  <si>
    <t>这个项目是两所大学之间的合作。</t>
  </si>
  <si>
    <t>团队间的 collaboration 能解决 difficulty。</t>
  </si>
  <si>
    <t>collaboration 协作，集体力量大。</t>
  </si>
  <si>
    <t>belabor</t>
  </si>
  <si>
    <t>be-</t>
  </si>
  <si>
    <t>be- (加强) + labor (用力) -&gt; 过度地在某事上用力 -&gt; 喋喋不休/痛打</t>
  </si>
  <si>
    <t>过度说明, 抨击</t>
  </si>
  <si>
    <t>/bɪˈleɪbər/</t>
  </si>
  <si>
    <t>There is no need to belabor the point.</t>
  </si>
  <si>
    <t>没必要在这个问题上喋喋不休了。</t>
  </si>
  <si>
    <t>不要再 belabor 这个已经 clear 的观点了。</t>
  </si>
  <si>
    <t>belabor 喋喋不休，废话太多真头疼。</t>
  </si>
  <si>
    <t>collaborative</t>
  </si>
  <si>
    <t>col- (共同) + labor (工作) + -ative (形容词后缀) -&gt; 具有合作性质的 -&gt; 合作的</t>
  </si>
  <si>
    <t>合作的, 协作的</t>
  </si>
  <si>
    <t>/kəˈlæbərətɪv/</t>
  </si>
  <si>
    <t>We need to adopt a collaborative approach.</t>
  </si>
  <si>
    <t>我们需要采取一种合作的方式。</t>
  </si>
  <si>
    <t>这是一个 collaborative effort，大家都有 credit。</t>
  </si>
  <si>
    <t>collaborative 合作的，共同努力赢胜利。</t>
  </si>
  <si>
    <t>elaboration</t>
  </si>
  <si>
    <t>e- (出来) + labor (工作) + -ation (名词后缀) -&gt; 费力做出的产出物 -&gt; 详尽阐述</t>
  </si>
  <si>
    <t>详尽阐述, 精心制作</t>
  </si>
  <si>
    <t>/ɪˌlæbəˈreɪʃn/</t>
  </si>
  <si>
    <t>This point needs further elaboration.</t>
  </si>
  <si>
    <t>这一点需要进一步的详尽阐述。</t>
  </si>
  <si>
    <t>他的 report 需要更多的 elaboration 来解释 detail。</t>
  </si>
  <si>
    <t>elaboration 详阐述，清清楚楚讲明白。</t>
  </si>
  <si>
    <t>lactose</t>
  </si>
  <si>
    <t>lact</t>
  </si>
  <si>
    <t>lact (乳) + -ose (糖) -&gt; 乳汁中的糖分 -&gt; 乳糖</t>
  </si>
  <si>
    <t>乳糖</t>
  </si>
  <si>
    <t>/ˈlæktəʊs/</t>
  </si>
  <si>
    <t>He is lactose intolerant and cannot drink cow's milk.</t>
  </si>
  <si>
    <t>他患有乳糖不耐症，不能喝牛奶。</t>
  </si>
  <si>
    <t>由于 lactose 消化不良，他只能放弃那个甜甜的 milk candy。</t>
  </si>
  <si>
    <t>lact是乳ose糖，乳糖甜甜在奶缸。</t>
  </si>
  <si>
    <t>lactate</t>
  </si>
  <si>
    <t>lact (乳) + -ate (动词/名词后缀) -&gt; 产生乳汁的行为或乳酸盐 -&gt; 分泌乳汁；乳酸盐</t>
  </si>
  <si>
    <t>分泌乳汁</t>
  </si>
  <si>
    <t>/lækˈteɪt/</t>
  </si>
  <si>
    <t>All female mammals lactate to feed their young.</t>
  </si>
  <si>
    <t>所有雌性哺乳动物都分泌乳汁来喂养幼崽。</t>
  </si>
  <si>
    <t>哺乳动物通过 lactate 这种行为，为宝宝提供营养丰富的 milk。</t>
  </si>
  <si>
    <t>lact乳汁ate动，产乳喂娃真生动。</t>
  </si>
  <si>
    <t>lactation</t>
  </si>
  <si>
    <t>lact (乳) + -ation (名词后缀，表过程) -&gt; 产生乳汁的过程 -&gt; 哺乳，哺乳期</t>
  </si>
  <si>
    <t>哺乳期</t>
  </si>
  <si>
    <t>/lækˈteɪʃn/</t>
  </si>
  <si>
    <t>Good nutrition is essential during lactation.</t>
  </si>
  <si>
    <t>在哺乳期间，良好的营养是必不可少的。</t>
  </si>
  <si>
    <t>在 lactation 期间，母体的 milk 质量直接影响宝宝的成长。</t>
  </si>
  <si>
    <t>lact乳汁ation期，哺乳阶段要注意。</t>
  </si>
  <si>
    <t>lactic</t>
  </si>
  <si>
    <t>lact (乳) + -ic (形容词后缀) -&gt; 关于乳汁或乳酸的 -&gt; 乳的，乳酸的</t>
  </si>
  <si>
    <t>乳的</t>
  </si>
  <si>
    <t>/ˈlæktɪk/</t>
  </si>
  <si>
    <t>Muscle fatigue is often caused by the accumulation of lactic acid.</t>
  </si>
  <si>
    <t>肌肉疲劳通常是由乳酸积累引起的。</t>
  </si>
  <si>
    <t>剧烈运动后产生的 lactic acid 会让肌肉酸痛得像浸泡在 sour milk 里。</t>
  </si>
  <si>
    <t>lact是乳ic的，乳酸堆积难受的。</t>
  </si>
  <si>
    <t>lacteal</t>
  </si>
  <si>
    <t>lact (乳) + -eal (形容词后缀) -&gt; 像乳汁一样的 -&gt; 乳汁的；乳糜管</t>
  </si>
  <si>
    <t>乳汁的</t>
  </si>
  <si>
    <t>/ˈlæktiəl/</t>
  </si>
  <si>
    <t>The lacteal vessels transport fats from the small intestine.</t>
  </si>
  <si>
    <t>乳糜管从小肠运输脂肪。</t>
  </si>
  <si>
    <t>这些 lacteal 管子运输的液体看起来像白色的 milk。</t>
  </si>
  <si>
    <t>lact是乳eal的，乳汁输送细细的。</t>
  </si>
  <si>
    <t>prolactin</t>
  </si>
  <si>
    <t>pro- (向前/促进) + lact (乳) + -in (素/蛋白质) -&gt; 促进产乳的物质 -&gt; 催乳素</t>
  </si>
  <si>
    <t>催乳素</t>
  </si>
  <si>
    <t>/prəʊˈlæktɪn/</t>
  </si>
  <si>
    <t>Prolactin is a hormone produced by the pituitary gland.</t>
  </si>
  <si>
    <t>催乳素是一种由垂体产生的激素。</t>
  </si>
  <si>
    <t>激素 prolactin 的作用就是为了促进产生更多的 milk。</t>
  </si>
  <si>
    <t>pro促进lact乳，催乳激素in来补。</t>
  </si>
  <si>
    <t>lactometer</t>
  </si>
  <si>
    <t>lacto-</t>
  </si>
  <si>
    <t>lacto- (乳) + meter (测量仪) -&gt; 测量乳汁比重的仪器 -&gt; 乳汁密度计</t>
  </si>
  <si>
    <t>乳汁比重计</t>
  </si>
  <si>
    <t>/lækˈtɒmɪtə(r)/</t>
  </si>
  <si>
    <t>The technician used a lactometer to check the purity of the milk.</t>
  </si>
  <si>
    <t>技术员使用乳汁密度计检查牛奶的纯度。</t>
  </si>
  <si>
    <t>用 lactometer 测一下，看看这个 milk 是不是掺了水。</t>
  </si>
  <si>
    <t>lacto乳汁meter表，浓度多少全知晓。</t>
  </si>
  <si>
    <t>lactobacillus</t>
  </si>
  <si>
    <t>bacillus</t>
  </si>
  <si>
    <t>lacto- (乳) + bacillus (杆菌) -&gt; 存在于乳制品中的杆菌 -&gt; 乳酸杆菌</t>
  </si>
  <si>
    <t>乳酸杆菌</t>
  </si>
  <si>
    <t>/ˌlæktəʊbəˈsɪləs/</t>
  </si>
  <si>
    <t>Yogurt contains beneficial bacteria like lactobacillus.</t>
  </si>
  <si>
    <t>酸奶含有像乳酸杆菌这样的有益细菌。</t>
  </si>
  <si>
    <t>这种 lactobacillus 细菌常住在酸酸的 milk 环境里。</t>
  </si>
  <si>
    <t>lacto乳bacillus菌，酸奶里头找细菌。</t>
  </si>
  <si>
    <t>lactiferous</t>
  </si>
  <si>
    <t>lacti</t>
  </si>
  <si>
    <t>lacti (乳) + -fer (带有/产生) + -ous (形容词后缀) -&gt; 带有或产生乳汁的 -&gt; 产乳的；输乳的</t>
  </si>
  <si>
    <t>产乳的</t>
  </si>
  <si>
    <t>/lækˈtɪfərəs/</t>
  </si>
  <si>
    <t>Mammals have lactiferous ducts to transport milk.</t>
  </si>
  <si>
    <t>哺乳动物有输乳管来运输乳汁。</t>
  </si>
  <si>
    <t>在 lactiferous 管道里，流淌着营养的 milk。</t>
  </si>
  <si>
    <t>lacti乳fer带ous的，产乳输乳顺顺的。</t>
  </si>
  <si>
    <t>alactic</t>
  </si>
  <si>
    <t>a- (无/非) + lact (乳酸) + -ic (形容词后缀) -&gt; 没有乳酸产生的 -&gt; 非乳酸的</t>
  </si>
  <si>
    <t>非乳酸的</t>
  </si>
  <si>
    <t>/eɪˈlæktɪk/</t>
  </si>
  <si>
    <t>Short sprints utilize the alactic energy system.</t>
  </si>
  <si>
    <t>短距离冲刺利用的是非乳酸能量系统。</t>
  </si>
  <si>
    <t>这种短时间爆发不产生 lactic acid，所以被称为 alactic 系统。</t>
  </si>
  <si>
    <t>a为不lact是乳，非乳酸能真叫酷。</t>
  </si>
  <si>
    <t>lapse</t>
  </si>
  <si>
    <t>laps</t>
  </si>
  <si>
    <t xml:space="preserve"> (无) + laps (滑) + -e (后缀) -&gt; 行为发生了意外滑动 -&gt; 失误/流逝</t>
  </si>
  <si>
    <t>小错，流逝</t>
  </si>
  <si>
    <t>/læps/</t>
  </si>
  <si>
    <t>A momentary lapse of concentration cost him the game.</t>
  </si>
  <si>
    <t>一时的注意力不集中让他输掉了比赛。</t>
  </si>
  <si>
    <t>由于一次 memory lapse (记忆失误)，他忘记了约会的时间。</t>
  </si>
  <si>
    <t>laps 滑一下，小错闹笑话。</t>
  </si>
  <si>
    <t>collapse</t>
  </si>
  <si>
    <t>col- (共同) + laps (滑) + -e (后缀) -&gt; 全部东西一起滑落下来 -&gt; 倒塌</t>
  </si>
  <si>
    <t>倒塌，崩溃</t>
  </si>
  <si>
    <t>/kəˈlæps/</t>
  </si>
  <si>
    <t>The roof collapsed under the weight of the snow.</t>
  </si>
  <si>
    <t>屋顶在积雪的重压下倒塌了。</t>
  </si>
  <si>
    <t>由于大雨，那座 old bridge 彻底 collapse (倒塌) 了。</t>
  </si>
  <si>
    <t>col全部来，laps滑下来，一起倒塌快。</t>
  </si>
  <si>
    <t>elapse</t>
  </si>
  <si>
    <t>e- (出) + laps (滑) + -e (后缀) -&gt; 滑出去，悄悄滑走 -&gt; 消逝</t>
  </si>
  <si>
    <t>(时间)消逝</t>
  </si>
  <si>
    <t>/ɪˈlæps/</t>
  </si>
  <si>
    <t>Several months elapsed before his letter arrived.</t>
  </si>
  <si>
    <t>过了好几个月他的信才寄到。</t>
  </si>
  <si>
    <t>随着 days elapse (流逝)，他渐渐忘记了烦恼。</t>
  </si>
  <si>
    <t>e向外滑，时间消逝了。</t>
  </si>
  <si>
    <t>relapse</t>
  </si>
  <si>
    <t>re- (回) + laps (滑) + -e (后缀) -&gt; 再次滑回到之前的差状态 -&gt; 旧病复发</t>
  </si>
  <si>
    <t>旧病复发，重陷</t>
  </si>
  <si>
    <t>/rɪˈlæps/</t>
  </si>
  <si>
    <t>He was regular in his exercises until he suffered a relapse.</t>
  </si>
  <si>
    <t>他在旧病复发前一直坚持锻炼。</t>
  </si>
  <si>
    <t>刚出院没几天，由于感冒导致 illness relapse (复发) 了。</t>
  </si>
  <si>
    <t>re往回滑，旧病又复发。</t>
  </si>
  <si>
    <t>collapsible</t>
  </si>
  <si>
    <t>col- (共同) + laps (滑) + -ible (可...的) -&gt; 可以一起滑动折起来的 -&gt; 可折叠的</t>
  </si>
  <si>
    <t>可折叠的</t>
  </si>
  <si>
    <t>/kəˈlæpsəbl/</t>
  </si>
  <si>
    <t>I bought a collapsible umbrella for my trip.</t>
  </si>
  <si>
    <t>我买了一把折叠伞为了旅行。</t>
  </si>
  <si>
    <t>这种 collapsible (可折叠的) 椅子非常 space-saving。</t>
  </si>
  <si>
    <t>ible能，col-laps合在一起，折叠没问题。</t>
  </si>
  <si>
    <t>lapsed</t>
  </si>
  <si>
    <t xml:space="preserve"> (无) + laps (滑) + -ed (形容词后缀) -&gt; 已经滑走的，不再有效的 -&gt; 失效的</t>
  </si>
  <si>
    <t>过期的，失效的</t>
  </si>
  <si>
    <t>/læpst/</t>
  </si>
  <si>
    <t>He is a lapsed member of the club.</t>
  </si>
  <si>
    <t>他是该俱乐部的一名失效会员。</t>
  </si>
  <si>
    <t>你的 insurance policy 已经 lapsed (失效) 了，需要续费。</t>
  </si>
  <si>
    <t>laps加ed，过期失效不给力。</t>
  </si>
  <si>
    <t>prolapse</t>
  </si>
  <si>
    <t>pro- (向前) + laps (滑) + -e (后缀) -&gt; 身体器官向前/向下滑出 -&gt; 脱垂</t>
  </si>
  <si>
    <t>脱垂</t>
  </si>
  <si>
    <t>/ˈproʊlæps/</t>
  </si>
  <si>
    <t>She was diagnosed with a mitral valve prolapse.</t>
  </si>
  <si>
    <t>她被诊断为二尖瓣脱垂。</t>
  </si>
  <si>
    <t>医生检查出他有 organ prolapse (器官脱垂) 的迹象。</t>
  </si>
  <si>
    <t>pro向前滑，器官脱垂要理查。</t>
  </si>
  <si>
    <t>collapsed</t>
  </si>
  <si>
    <t>col- (共同) + laps (滑) + -ed (形容词后缀) -&gt; 已经塌到一起的 -&gt; 倒塌的</t>
  </si>
  <si>
    <t>坍塌的，瓦解的</t>
  </si>
  <si>
    <t>/kəˈlæpst/</t>
  </si>
  <si>
    <t>The rescue team searched the collapsed building.</t>
  </si>
  <si>
    <t>救援队搜查了倒塌的建筑物。</t>
  </si>
  <si>
    <t>人们从 collapsed (倒塌的) 房子里跑了出来。</t>
  </si>
  <si>
    <t>col-laps加了ed，倒塌样子真惨兮。</t>
  </si>
  <si>
    <t>cinema</t>
  </si>
  <si>
    <t>cine</t>
  </si>
  <si>
    <t>cine (运动) + -ma (名词后缀) -&gt; 运动的影像放映处 -&gt; 电影院</t>
  </si>
  <si>
    <t>电影院</t>
  </si>
  <si>
    <t>/ˈsɪnəmə/</t>
  </si>
  <si>
    <t>We usually go to the cinema on Saturday nights.</t>
  </si>
  <si>
    <t>我们通常在周六晚上去电影院。</t>
  </si>
  <si>
    <t>在 cinema 看电影，影象是 move 的。</t>
  </si>
  <si>
    <t>cine 动一动，就是电影院。</t>
  </si>
  <si>
    <t>kinetic</t>
  </si>
  <si>
    <t>kinet</t>
  </si>
  <si>
    <t>kinet (运动) + -ic (形容词后缀) -&gt; 关于运动的 -&gt; 动力学的</t>
  </si>
  <si>
    <t>运动的</t>
  </si>
  <si>
    <t>/kɪˈnetɪk/</t>
  </si>
  <si>
    <t>Kinetic energy is the energy that an object possesses due to its motion.</t>
  </si>
  <si>
    <t>动能是物体由于运动而具有的能量。</t>
  </si>
  <si>
    <t>kinetic 能量就是物体在 move 时的能量。</t>
  </si>
  <si>
    <t>kinet 动起来，动力十足在。</t>
  </si>
  <si>
    <t>cinematic</t>
  </si>
  <si>
    <t>cine (运动) + -mat (运动状态) + -ic (形容词后缀) -&gt; 描述运动影像特征的 -&gt; 电影的</t>
  </si>
  <si>
    <t>电影的</t>
  </si>
  <si>
    <t>/ˌsɪnəˈmætɪk/</t>
  </si>
  <si>
    <t>The film was a cinematic masterpiece.</t>
  </si>
  <si>
    <t>这部电影是一部电影艺术杰作。</t>
  </si>
  <si>
    <t>这部电影非常有 cinematic 感觉，画面动感极强。</t>
  </si>
  <si>
    <t>cine 连 ic，电影艺术力。</t>
  </si>
  <si>
    <t>kinetics</t>
  </si>
  <si>
    <t>kinet (运动) + -ic (相关的) + -s (学科) -&gt; 研究运动的学问 -&gt; 动力学</t>
  </si>
  <si>
    <t>动力学</t>
  </si>
  <si>
    <t>/kɪˈnetɪks/</t>
  </si>
  <si>
    <t>Chemical kinetics is the study of reaction rates.</t>
  </si>
  <si>
    <t>化学动力学是研究反应速率的科学。</t>
  </si>
  <si>
    <t>物理课上我们学过 kinetics 动力学。</t>
  </si>
  <si>
    <t>kinet 加个 s，研究运动变学科。</t>
  </si>
  <si>
    <t>telekinesis</t>
  </si>
  <si>
    <t>tele-</t>
  </si>
  <si>
    <t>kinesis</t>
  </si>
  <si>
    <t>tele- (远距离) + kinesis (运动) -&gt; 在远处使物体发生运动 -&gt; 意念移物</t>
  </si>
  <si>
    <t>心灵感应/隔空取物</t>
  </si>
  <si>
    <t>/ˌtelɪkɪˈniːsɪs/</t>
  </si>
  <si>
    <t>In science fiction, characters often use telekinesis to move objects.</t>
  </si>
  <si>
    <t>在科幻小说中，角色经常用意念移物来移动物体。</t>
  </si>
  <si>
    <t>tele 就像电话一样遥远，加上 kinesis 就是远程 move。</t>
  </si>
  <si>
    <t>远方 tele 动 kinesis，隔空取物真神奇。</t>
  </si>
  <si>
    <t>cinematography</t>
  </si>
  <si>
    <t>cine (运动) + -mat (运动) + -ography (写/记录术) -&gt; 记录运动的影像 -&gt; 电影摄影术</t>
  </si>
  <si>
    <t>电影摄影术</t>
  </si>
  <si>
    <t>/ˌsɪnəməˈtɒɡrəfi/</t>
  </si>
  <si>
    <t>The cinematography in this movie is breathtaking.</t>
  </si>
  <si>
    <t>这部电影的摄影技术令人叹为观止。</t>
  </si>
  <si>
    <t>写下 graphy 运动 cine 的影像，就是摄影术。</t>
  </si>
  <si>
    <t>cine 连 graphy，摄影技术真华丽。</t>
  </si>
  <si>
    <t>kinesiology</t>
  </si>
  <si>
    <t>kinesi</t>
  </si>
  <si>
    <t>kinesi (运动) + -o (连接符) + -logy (学科) -&gt; 研究运动的学科 -&gt; 人体运动学</t>
  </si>
  <si>
    <t>人体运动学</t>
  </si>
  <si>
    <t>/kɪˌniːsiˈɒlədʒi/</t>
  </si>
  <si>
    <t>He decided to major in kinesiology to become a sports therapist.</t>
  </si>
  <si>
    <t>他决定主修人体运动学，以便成为一名运动治疗师。</t>
  </si>
  <si>
    <t>logy 学科研究人体的 move 就是 kinesiology。</t>
  </si>
  <si>
    <t>kinesi 连 logy，研究运动成大理。</t>
  </si>
  <si>
    <t>kinesthetic</t>
  </si>
  <si>
    <t>kin</t>
  </si>
  <si>
    <t>kin (运动) + -esthet (感觉) + -ic (形容词后缀) -&gt; 感觉到身体运动的 -&gt; 肌肉动觉的</t>
  </si>
  <si>
    <t>动觉的</t>
  </si>
  <si>
    <t>/ˌkɪnəsˈθetɪk/</t>
  </si>
  <si>
    <t>Kinesthetic learners prefer hands-on activities.</t>
  </si>
  <si>
    <t>动觉型学习者更喜欢动手操作的活动。</t>
  </si>
  <si>
    <t>学这种东西得靠 kinesthetic 肌肉记忆，多 move 身体。</t>
  </si>
  <si>
    <t>kin 动 esthet 感，动觉学习更带感。</t>
  </si>
  <si>
    <t>hyperkinetic</t>
  </si>
  <si>
    <t>hyper-</t>
  </si>
  <si>
    <t>hyper- (过度) + kinet (运动) + -ic (形容词后缀) -&gt; 运动过度的 -&gt; 活跃过度的</t>
  </si>
  <si>
    <t>多动的</t>
  </si>
  <si>
    <t>/ˌhaɪpəkɪˈnetɪk/</t>
  </si>
  <si>
    <t>The hyperkinetic child found it hard to sit still in class.</t>
  </si>
  <si>
    <t>那个多动的孩子觉得在课堂上很难坐得住。</t>
  </si>
  <si>
    <t>hyper 代表超级多，hyperkinetic 就是超级能 move。</t>
  </si>
  <si>
    <t>hyper 超级多，kinet 动不停。</t>
  </si>
  <si>
    <t>kinesis (运动) -&gt; 物体位置的变化 -&gt; 运动/趋性</t>
  </si>
  <si>
    <t>运动</t>
  </si>
  <si>
    <t>/kɪˈniːsɪs/</t>
  </si>
  <si>
    <t>Biological kinesis is the movement of an organism in response to a stimulus.</t>
  </si>
  <si>
    <t>生物趋性是指生物体对刺激做出的运动反应。</t>
  </si>
  <si>
    <t>这种生物的 kinesis 运动是对光线的反应。</t>
  </si>
  <si>
    <t>kinesis 简简单单，就是一个字——动。</t>
  </si>
  <si>
    <t>jud</t>
  </si>
  <si>
    <t>jud (判断) + -ge (名词/动词后缀) -&gt; 做出决断的人或行为 -&gt; 法官/判断</t>
  </si>
  <si>
    <t>法官；判断</t>
  </si>
  <si>
    <t>/dʒʌdʒ/</t>
  </si>
  <si>
    <t>The judge will give the final verdict tomorrow.</t>
  </si>
  <si>
    <t>法官将于明天给出最终判决。</t>
  </si>
  <si>
    <t>这位 judge 很有经验，他能 judge 谁在撒谎。</t>
  </si>
  <si>
    <t>judge 法官，法眼如炬来判断。</t>
  </si>
  <si>
    <t>justice</t>
  </si>
  <si>
    <t>jus</t>
  </si>
  <si>
    <t>jus (公正/法律) + -tice (名词后缀) -&gt; 法律的抽象属性 -&gt; 正义/公正</t>
  </si>
  <si>
    <t>正义；司法</t>
  </si>
  <si>
    <t>/ˈdʒʌstɪs/</t>
  </si>
  <si>
    <t>Social justice is important for a stable society.</t>
  </si>
  <si>
    <t>社会正义对于社会稳定至关重要。</t>
  </si>
  <si>
    <t>追求 justice 的道路上充满了正义。</t>
  </si>
  <si>
    <t>justice 公正，法律尊严不能剩。</t>
  </si>
  <si>
    <t>prejudice</t>
  </si>
  <si>
    <t>pre- (预先) + jud (判断) + -ice (名词后缀) -&gt; 在了解事实前就下判断 -&gt; 偏见</t>
  </si>
  <si>
    <t>偏见；成见</t>
  </si>
  <si>
    <t>/ˈpredʒudɪs/</t>
  </si>
  <si>
    <t>We should overcome our racial prejudice.</t>
  </si>
  <si>
    <t>我们应该克服我们的种族偏见。</t>
  </si>
  <si>
    <t>pre- 是预先，prejudice 是预先就有的偏见。</t>
  </si>
  <si>
    <t>prejudice 偏见，还没了解就下定论。</t>
  </si>
  <si>
    <t>jury</t>
  </si>
  <si>
    <t>jur</t>
  </si>
  <si>
    <t>jur (法律) + -y (集合名词后缀) -&gt; 依法被召集参与审判的人群 -&gt; 陪审团</t>
  </si>
  <si>
    <t>陪审团</t>
  </si>
  <si>
    <t>/ˈdʒʊəri/</t>
  </si>
  <si>
    <t>The jury found the defendant guilty.</t>
  </si>
  <si>
    <t>陪审团判定被告有罪。</t>
  </si>
  <si>
    <t xml:space="preserve">jury 成员围坐在一起商讨法律。 </t>
  </si>
  <si>
    <t>jury 陪审团，法庭坐在一旁看。</t>
  </si>
  <si>
    <t>justify</t>
  </si>
  <si>
    <t>-ti-</t>
  </si>
  <si>
    <t>jus (公正) + -ti- (连接词) + -fy (使...) -&gt; 使事情显得公正或合法 -&gt; 证明...合法/辩解</t>
  </si>
  <si>
    <t>证明...有理；辩护</t>
  </si>
  <si>
    <t>/ˈdʒʌstɪfaɪ/</t>
  </si>
  <si>
    <t>How can you justify such high spending?</t>
  </si>
  <si>
    <t>你如何证明如此高的开支是合理的？</t>
  </si>
  <si>
    <t>他试图 justify 自己的错误，证明自己是对的。</t>
  </si>
  <si>
    <t>justify 辩解，证明正当不停歇。</t>
  </si>
  <si>
    <t>injury</t>
  </si>
  <si>
    <t>in- (不/非) + jur (法/权利) + -y (名词后缀) -&gt; 违反他人合法权利的行为 -&gt; 伤害/损害</t>
  </si>
  <si>
    <t>伤害；损伤</t>
  </si>
  <si>
    <t>/ˈɪndʒəri/</t>
  </si>
  <si>
    <t>The player suffered a serious leg injury.</t>
  </si>
  <si>
    <t>那个运动员的腿部严重受伤。</t>
  </si>
  <si>
    <t>没有尊重 jur 法律权利，就会造成 injury 伤害。</t>
  </si>
  <si>
    <t>injury 伤害，权利受损真无奈。</t>
  </si>
  <si>
    <t>-g-</t>
  </si>
  <si>
    <t>jud (判断) + -g- (连接) + -ment (名词后缀) -&gt; 判断的行为或结果 -&gt; 判决/评价</t>
  </si>
  <si>
    <t>判决；判断力</t>
  </si>
  <si>
    <t>In my judgment, this is the best option.</t>
  </si>
  <si>
    <t>根据我的判断，这是最好的选择。</t>
  </si>
  <si>
    <t>做出 judgment 判断前，要三思而后行。</t>
  </si>
  <si>
    <t>judgment 判决，大脑思考的终结。</t>
  </si>
  <si>
    <t>adjust</t>
  </si>
  <si>
    <t>ad- (去/向) + jus (正确/公正) + -t (动词后缀) -&gt; 使之趋向正确或合适的状态 -&gt; 调整/调节</t>
  </si>
  <si>
    <t>调整；适应</t>
  </si>
  <si>
    <t>/əˈdʒʌst/</t>
  </si>
  <si>
    <t>You need to adjust your seat belt.</t>
  </si>
  <si>
    <t>你需要调整一下你的安全带。</t>
  </si>
  <si>
    <t>去 ad- 把位置变得 jus 正确，就是 adjust 调整。</t>
  </si>
  <si>
    <t>adjust 调整，让它变得更公正。</t>
  </si>
  <si>
    <t>jurisdiction</t>
  </si>
  <si>
    <t>-is-</t>
  </si>
  <si>
    <t>jur (法律) + -is- (连接) + dict (说/断定) + -ion (名词后缀) -&gt; 能够说出法律如何适用的权力范围 -&gt; 管辖权</t>
  </si>
  <si>
    <t>管辖权；司法权</t>
  </si>
  <si>
    <t>/ˌdʒʊərɪsˈdɪkʃn/</t>
  </si>
  <si>
    <t>The matter falls outside our jurisdiction.</t>
  </si>
  <si>
    <t>这件事超出了我们的管辖范围。</t>
  </si>
  <si>
    <t>在法律 jur 下 dict 说话的权力就是 jurisdiction 管辖权。</t>
  </si>
  <si>
    <t>jurisdiction 管辖权，法律说话算数权。</t>
  </si>
  <si>
    <t>judicial</t>
  </si>
  <si>
    <t>jud (判断/法律) + -ic (形容词后缀) + -ial (形容词后缀) -&gt; 关于法律和判断的 -&gt; 司法的/法庭的</t>
  </si>
  <si>
    <t>司法的；公正的</t>
  </si>
  <si>
    <t>/dʒuˈdɪʃl/</t>
  </si>
  <si>
    <t>The judicial system should be independent.</t>
  </si>
  <si>
    <t>司法系统应该是独立的。</t>
  </si>
  <si>
    <t>judicial 系统负责处理法律 jud 事务。</t>
  </si>
  <si>
    <t>judicial 司法，法庭判断靠它抓。</t>
  </si>
  <si>
    <t>juror</t>
  </si>
  <si>
    <t>jur (法律) + -or (人) -&gt; 参与法律审判的人 -&gt; 陪审员</t>
  </si>
  <si>
    <t>/ˈdʒʊərə(r)/</t>
  </si>
  <si>
    <t>Each juror must remain impartial during the trial.</t>
  </si>
  <si>
    <t>每位陪审员在审判期间必须保持公正。</t>
  </si>
  <si>
    <t>juror 是 jury 中的一员，都与 jur 法律相关。</t>
  </si>
  <si>
    <t>juror 陪审员，法庭上面坐一员。</t>
  </si>
  <si>
    <t>unjust</t>
  </si>
  <si>
    <t>un- (不) + jus (公正) + -t (形容词后缀) -&gt; 不公正的 -&gt; 不公平的</t>
  </si>
  <si>
    <t>/ˌʌnˈdʒʌst/</t>
  </si>
  <si>
    <t>It is unjust to punish the innocent.</t>
  </si>
  <si>
    <t>惩罚无辜者是不公正的。</t>
  </si>
  <si>
    <t>un- 是否定，unjust 就是不符合 justice 的。</t>
  </si>
  <si>
    <t>unjust 不公正，法律正义未获胜。</t>
  </si>
  <si>
    <t>juvenile</t>
  </si>
  <si>
    <t>juven</t>
  </si>
  <si>
    <t>juven (年轻) + -ile (像...的) -&gt; 像年轻人一样的 -&gt; 青少年的</t>
  </si>
  <si>
    <t>青少年的，未成年人</t>
  </si>
  <si>
    <t>/ˈdʒuːvənaɪl/</t>
  </si>
  <si>
    <t>He was charged in juvenile court.</t>
  </si>
  <si>
    <t>他在青少年法庭受审。</t>
  </si>
  <si>
    <t>那个 juvenile（青少年的）男孩在打篮球，动作非常敏捷。</t>
  </si>
  <si>
    <t>juven年轻-ile的，青少年人最给力。</t>
  </si>
  <si>
    <t>rejuvenate</t>
  </si>
  <si>
    <t>re- (再次) + juven (年轻) + -ate (动词后缀) -&gt; 再次变年轻 -&gt; 使恢复活力</t>
  </si>
  <si>
    <t>使恢复活力，使年轻</t>
  </si>
  <si>
    <t>/rɪˈdʒuːvəneɪt/</t>
  </si>
  <si>
    <t>The holiday helped to rejuvenate me.</t>
  </si>
  <si>
    <t>假期让我恢复了活力。</t>
  </si>
  <si>
    <t>这次旅行彻底 rejuvenate（使恢复活力）了我的精神。</t>
  </si>
  <si>
    <t>re再次，juven轻，-ate一加活力生。</t>
  </si>
  <si>
    <t>rejuvenation</t>
  </si>
  <si>
    <t>re- (再次) + juven (年轻) + -ate (使) + -ion (名词后缀) -&gt; 再次变年轻的过程 -&gt; 恢复活力</t>
  </si>
  <si>
    <t>恢复活力，返老还童</t>
  </si>
  <si>
    <t>/rɪˌdʒuːvəˈneɪʃn/</t>
  </si>
  <si>
    <t>Yoga is excellent for the rejuvenation of the mind.</t>
  </si>
  <si>
    <t>瑜伽对于恢复精神活力非常有好处。</t>
  </si>
  <si>
    <t>这种美容霜承诺能实现 skin rejuvenation（皮肤返老还童）。</t>
  </si>
  <si>
    <t>re再次轻，-ation名，活力四射有精神。</t>
  </si>
  <si>
    <t>juvenility</t>
  </si>
  <si>
    <t>juven (年轻) + -ile (像...的) + -ity (性质) -&gt; 年轻的性质 -&gt; 年轻，幼稚</t>
  </si>
  <si>
    <t>年轻，幼稚</t>
  </si>
  <si>
    <t>/ˌdʒuːvəˈnɪləti/</t>
  </si>
  <si>
    <t>The old man retained his juvenility through exercise.</t>
  </si>
  <si>
    <t>这位老人通过锻炼保持了他的活力。</t>
  </si>
  <si>
    <t>他的行为充满了 juvenility（幼稚），让人哭笑不得。</t>
  </si>
  <si>
    <t>juven年轻-ility名，幼稚心态总年轻。</t>
  </si>
  <si>
    <t>juvenescence</t>
  </si>
  <si>
    <t>juven (年轻) + -escence (状态后缀) -&gt; 正在变得年轻或青春的状态 -&gt; 青春期</t>
  </si>
  <si>
    <t>青春期，初夏</t>
  </si>
  <si>
    <t>/ˌdʒuːvəˈnesns/</t>
  </si>
  <si>
    <t>She is in the period of juvenescence.</t>
  </si>
  <si>
    <t>她正处于青春期。</t>
  </si>
  <si>
    <t>在 juvenescence（青春期）阶段，孩子们往往比较叛逆。</t>
  </si>
  <si>
    <t>juven年轻-escence，青春年少好状态。</t>
  </si>
  <si>
    <t>juvenescent</t>
  </si>
  <si>
    <t>juven (年轻) + -escent (变得...的) -&gt; 变得年轻的 -&gt; 变得年轻的</t>
  </si>
  <si>
    <t>变得年轻的</t>
  </si>
  <si>
    <t>/ˌdʒuːvəˈnesnt/</t>
  </si>
  <si>
    <t>He has a juvenescent spirit despite his age.</t>
  </si>
  <si>
    <t>尽管他年纪大了，但他依然保持着年轻的心态。</t>
  </si>
  <si>
    <t>这位奶奶拥有 juvenescent（变得年轻的）心态。</t>
  </si>
  <si>
    <t>juven年轻-escent，变得年轻在眼前。</t>
  </si>
  <si>
    <t>juvenilia</t>
  </si>
  <si>
    <t>juven (年轻) + -ilia (物品复数后缀) -&gt; 年轻时的东西 -&gt; 少年时期的读物/作品</t>
  </si>
  <si>
    <t>少年作品</t>
  </si>
  <si>
    <t>/ˌdʒuːvəˈnɪliə/</t>
  </si>
  <si>
    <t>This book collects the author's early juvenilia.</t>
  </si>
  <si>
    <t>这本书收集了这位作者早期的少年作品。</t>
  </si>
  <si>
    <t>他在书架上发现了一些自己童年时的 juvenilia（少年作品）。</t>
  </si>
  <si>
    <t>juven轻来-ilia集，少年作品留足迹。</t>
  </si>
  <si>
    <t>rejuvenator</t>
  </si>
  <si>
    <t>re- (再次) + juven (年轻) + -ate (动词后缀) + -or (人或物) -&gt; 使再次变年轻的人或物 -&gt; 活性剂，使恢复活力者</t>
  </si>
  <si>
    <t>活性剂，起死回生者</t>
  </si>
  <si>
    <t>/rɪˈdʒuːvəneɪtər/</t>
  </si>
  <si>
    <t>Green tea is a natural rejuvenator for many.</t>
  </si>
  <si>
    <t>对许多人来说，绿茶是一种天然的抗衰老活性剂。</t>
  </si>
  <si>
    <t>他被公认为公司的 rejuvenator（使恢复活力者），扭转了亏损局面。</t>
  </si>
  <si>
    <t>re再次年轻-ator，重获新生大功臣。</t>
  </si>
  <si>
    <t>kilo- (千) + gram (克) -&gt; 一千克重量的单位 -&gt; 千克</t>
  </si>
  <si>
    <t>千克，公斤</t>
  </si>
  <si>
    <t>One kilogram is equal to 1,000 grams.</t>
  </si>
  <si>
    <t>一千克等于1000克。</t>
  </si>
  <si>
    <t>买了一 kilogram 的苹果，正好一千 gram。</t>
  </si>
  <si>
    <t>kilo 是千，gram 是克，合起就是公斤重。</t>
  </si>
  <si>
    <t>kilo- (千) + meter (米) -&gt; 一千米长度的单位 -&gt; 公里</t>
  </si>
  <si>
    <t>千米，公里</t>
  </si>
  <si>
    <t>They walked a kilometer to the station.</t>
  </si>
  <si>
    <t>他们走了一公里去车站。</t>
  </si>
  <si>
    <t>在那条 kilometer 长的小路上，我们走了整整一千 meter。</t>
  </si>
  <si>
    <t>kilo 是千，meter 是米，公里长度跑得起。</t>
  </si>
  <si>
    <t>kilo- (千) + watt (瓦特) -&gt; 一千瓦功率的单位 -&gt; 千瓦</t>
  </si>
  <si>
    <t>The generator has a capacity of 50 kilowatts.</t>
  </si>
  <si>
    <t>这台发电机的容量为50千瓦。</t>
  </si>
  <si>
    <t>这盏灯耗电 1 kilowatt，也就是每小时一千 watt。</t>
  </si>
  <si>
    <t>kilo 是千，watt 瓦特，功率单位能量多。</t>
  </si>
  <si>
    <t>kilocalorie</t>
  </si>
  <si>
    <t>calorie</t>
  </si>
  <si>
    <t>kilo- (千) + calorie (卡路里) -&gt; 一千卡路里的热量单位 -&gt; 大卡</t>
  </si>
  <si>
    <t>千卡，大卡</t>
  </si>
  <si>
    <t>/ˈkɪləkæləri/</t>
  </si>
  <si>
    <t>Running burns many kilocalories.</t>
  </si>
  <si>
    <t>跑步消耗很多大卡（千卡）。</t>
  </si>
  <si>
    <t>这块巧克力含有 500 kilocalorie，要跑很久才能消耗这五百 calorie。</t>
  </si>
  <si>
    <t>kilo 是千，calorie 卡路里，减肥要算热量值。</t>
  </si>
  <si>
    <t>kilo- (千) + byte (字节) -&gt; 一千字节的数据单位 -&gt; 千字节</t>
  </si>
  <si>
    <t>The text file is only 2 kilobytes.</t>
  </si>
  <si>
    <t>这个文本文件只有2千字节。</t>
  </si>
  <si>
    <t>这个小图标占了几个 kilobyte，里面包含了几千个 byte 的数据。</t>
  </si>
  <si>
    <t>kilo 是千，byte 字节，电脑存储小单位。</t>
  </si>
  <si>
    <t>kilohertz</t>
  </si>
  <si>
    <t>hertz</t>
  </si>
  <si>
    <t>kilo- (千) + hertz (赫兹) -&gt; 一千赫兹的频率单位 -&gt; 千赫</t>
  </si>
  <si>
    <t>千赫</t>
  </si>
  <si>
    <t>/ˈkɪləhɜːts/</t>
  </si>
  <si>
    <t>The radio station broadcasts at 900 kilohertz.</t>
  </si>
  <si>
    <t>该广播电台的广播频率为900千赫。</t>
  </si>
  <si>
    <t>调频 900 kilohertz，意味着每秒震动九百次 hertz。</t>
  </si>
  <si>
    <t>kilo 是千，hertz 赫兹，无线电波频次高。</t>
  </si>
  <si>
    <t>kiloliter</t>
  </si>
  <si>
    <t>kilo- (千) + liter (升) -&gt; 一千升体积的单位 -&gt; 千升</t>
  </si>
  <si>
    <t>千升</t>
  </si>
  <si>
    <t>/ˈkɪləliːtə(r)/</t>
  </si>
  <si>
    <t>The tank can hold one kiloliter of water.</t>
  </si>
  <si>
    <t>这个水箱可以装一千升水。</t>
  </si>
  <si>
    <t>这一大桶水足有 1 kiloliter，相当于一千 liter。</t>
  </si>
  <si>
    <t>kilo 是千，liter 升，装满水箱体积大。</t>
  </si>
  <si>
    <t>kiloton</t>
  </si>
  <si>
    <t>kilo- (千) + ton (吨) -&gt; 一千吨重量的单位 -&gt; 千吨</t>
  </si>
  <si>
    <t>千吨</t>
  </si>
  <si>
    <t>/ˈkɪlətʌn/</t>
  </si>
  <si>
    <t>The blast was equivalent to 20 kilotons of TNT.</t>
  </si>
  <si>
    <t>爆炸威力相当于2万吨TNT。</t>
  </si>
  <si>
    <t>这艘巨轮载重 50 kiloton，也就是五万 ton。</t>
  </si>
  <si>
    <t>kilo 是千，ton 是吨，超级巨轮重如山。</t>
  </si>
  <si>
    <t>kilopascal</t>
  </si>
  <si>
    <t>pascal</t>
  </si>
  <si>
    <t>kilo- (千) + pascal (帕斯卡) -&gt; 一千帕斯卡压强的单位 -&gt; 千帕</t>
  </si>
  <si>
    <t>千帕</t>
  </si>
  <si>
    <t>/ˌkɪləˈpæskəl/</t>
  </si>
  <si>
    <t>Atmospheric pressure is about 101 kilopascals.</t>
  </si>
  <si>
    <t>大气压约为101千帕。</t>
  </si>
  <si>
    <t>轮胎压力是 200 kilopascal，包含了几百个 pascal。</t>
  </si>
  <si>
    <t>kilo 是千，pascal 压强，轮胎气足跑得远。</t>
  </si>
  <si>
    <t>kilobit</t>
  </si>
  <si>
    <t>bit</t>
  </si>
  <si>
    <t>kilo- (千) + bit (位) -&gt; 一千位的数字单位 -&gt; 千位</t>
  </si>
  <si>
    <t>千比特，千位</t>
  </si>
  <si>
    <t>/ˈkɪləbɪt/</t>
  </si>
  <si>
    <t>The connection speed is 500 kilobits per second.</t>
  </si>
  <si>
    <t>连接速度为每秒500千比特。</t>
  </si>
  <si>
    <t>网速只有几个 kilobit，每秒传不了多少 bit。</t>
  </si>
  <si>
    <t>kilo 是千，bit 是位，传输数据快与慢。</t>
  </si>
  <si>
    <t>project</t>
  </si>
  <si>
    <t>ject</t>
  </si>
  <si>
    <t>pro- (向前的) + ject (投) -&gt; 向前投射出的计划或光影 -&gt; 项目，放映</t>
  </si>
  <si>
    <t>计划，项目</t>
  </si>
  <si>
    <t>/ˈprɒdʒekt/</t>
  </si>
  <si>
    <t>The government is funding a new research project.</t>
  </si>
  <si>
    <t>政府正在资助一个新的研究项目。</t>
  </si>
  <si>
    <t>这个 project（项目）pro-（向前）投掷出了未来的蓝图。</t>
  </si>
  <si>
    <t>pro向前投，project是项目。</t>
  </si>
  <si>
    <t>reject</t>
  </si>
  <si>
    <t>re- (回) + ject (投) -&gt; 扔回来 -&gt; 拒绝</t>
  </si>
  <si>
    <t>拒绝</t>
  </si>
  <si>
    <t>/rɪˈdʒekt/</t>
  </si>
  <si>
    <t>The school board rejected the proposal.</t>
  </si>
  <si>
    <t>学校委员会拒绝了这项提议。</t>
  </si>
  <si>
    <t>我不接受你的东西，直接 re-（回）去把东西 ject（扔）了，这就是 reject（拒绝）。</t>
  </si>
  <si>
    <t>re往回扔，reject叫拒绝。</t>
  </si>
  <si>
    <t>object</t>
  </si>
  <si>
    <t>ob- (相对，相反) + ject (投) -&gt; 投射在对面的东西 -&gt; 物体，反对</t>
  </si>
  <si>
    <t>物体，反对</t>
  </si>
  <si>
    <t>/ˈɒbdʒɪkt/</t>
  </si>
  <si>
    <t>I don't object to your staying here.</t>
  </si>
  <si>
    <t>我不反对你留在这里。</t>
  </si>
  <si>
    <t>他对着 ob-（相反）的方向 ject（投掷）了言论，表示 object（反对）。</t>
  </si>
  <si>
    <t>ob对着扔，object叫反对。</t>
  </si>
  <si>
    <t>inject</t>
  </si>
  <si>
    <t>in- (入) + ject (投) -&gt; 投进去 -&gt; 注射</t>
  </si>
  <si>
    <t>注射</t>
  </si>
  <si>
    <t>/ɪnˈdʒekt/</t>
  </si>
  <si>
    <t>The doctor injected the patient with a sedative.</t>
  </si>
  <si>
    <t>医生给病人注射了镇静剂。</t>
  </si>
  <si>
    <t>用针头 in-（入）内把药液 ject（投）进去，就是 inject（注射）。</t>
  </si>
  <si>
    <t>in往里投，inject是注射。</t>
  </si>
  <si>
    <t>eject</t>
  </si>
  <si>
    <t>e- (出) + ject (投) -&gt; 扔出去 -&gt; 弹出，驱逐</t>
  </si>
  <si>
    <t>弹出</t>
  </si>
  <si>
    <t>/iˈdʒekt/</t>
  </si>
  <si>
    <t>The pilot was forced to eject from the burning plane.</t>
  </si>
  <si>
    <t>飞行员被迫从起火的飞机中弹出。</t>
  </si>
  <si>
    <t>按下 e-（出）按钮，座椅就 ject（弹出）了出去，完成了 eject（弹出）。</t>
  </si>
  <si>
    <t>e向外扔，eject是弹出。</t>
  </si>
  <si>
    <t>subject</t>
  </si>
  <si>
    <t>sub- (在下面) + ject (投) -&gt; 扔在权力之下的人或事 -&gt; 主题，臣民，使隶属</t>
  </si>
  <si>
    <t>题目，学科</t>
  </si>
  <si>
    <t>/ˈsʌbdʒɪkt/</t>
  </si>
  <si>
    <t>History is my favorite subject.</t>
  </si>
  <si>
    <t>历史是我最喜欢的学科。</t>
  </si>
  <si>
    <t>在 sub-（下）面被 ject（扔）着管理的是臣民，也是讨论的 subject（主题）。</t>
  </si>
  <si>
    <t>sub在下扔，subject是题目。</t>
  </si>
  <si>
    <t>dejected</t>
  </si>
  <si>
    <t>de- (向下) + ject (投) + -ed (形容词后缀) -&gt; 心情被扔向下的 -&gt; 沮丧的</t>
  </si>
  <si>
    <t>沮丧的</t>
  </si>
  <si>
    <t>/dɪˈdʒektɪd/</t>
  </si>
  <si>
    <t>He looked dejected after his team lost the match.</t>
  </si>
  <si>
    <t>输掉比赛后，他显得非常沮丧。</t>
  </si>
  <si>
    <t>心情 de-（向下）被 ject（扔），整个人都很 dejected（沮丧）。</t>
  </si>
  <si>
    <t>de向下投，dejected是沮丧。</t>
  </si>
  <si>
    <t>trajectory</t>
  </si>
  <si>
    <t>tra-</t>
  </si>
  <si>
    <t>tra- (穿过) + ject (投) + -ory (名词后缀) -&gt; 投掷物穿过的路径 -&gt; 轨道，弹道</t>
  </si>
  <si>
    <t>轨道</t>
  </si>
  <si>
    <t>/trəˈdʒektəri/</t>
  </si>
  <si>
    <t>The missile's trajectory was carefully monitored.</t>
  </si>
  <si>
    <t>导弹的轨道被严密监测。</t>
  </si>
  <si>
    <t>物体 tra-（穿过）空间被 ject（投）出的路径就是 trajectory（轨道）。</t>
  </si>
  <si>
    <t>tra横穿投，trajectory是轨道。</t>
  </si>
  <si>
    <t>conjecture</t>
  </si>
  <si>
    <t>con-</t>
  </si>
  <si>
    <t>con- (一起) + ject (投) + -ure (名词后缀) -&gt; 把想法扔到一块儿 -&gt; 推测，猜想</t>
  </si>
  <si>
    <t>推测</t>
  </si>
  <si>
    <t>/kənˈdʒektʃə(r)/</t>
  </si>
  <si>
    <t>The exact cause of the fire is still a matter of conjecture.</t>
  </si>
  <si>
    <t>火灾的确切原因仍是一个推测的问题。</t>
  </si>
  <si>
    <t>大家把想法 con-（一起）ject（扔）出来讨论，这就是 conjecture（推测）。</t>
  </si>
  <si>
    <t>con一起投，conjecture是推测。</t>
  </si>
  <si>
    <t>interject</t>
  </si>
  <si>
    <t>inter- (在...之间) + ject (投) -&gt; 在中间扔话 -&gt; 插话，插嘴</t>
  </si>
  <si>
    <t>插嘴</t>
  </si>
  <si>
    <t>/ˌɪntəˈdʒekt/</t>
  </si>
  <si>
    <t>"I disagree," he interjected.</t>
  </si>
  <si>
    <t>“我不同意，”他插嘴道。</t>
  </si>
  <si>
    <t>在别人说话 inter-（之间）ject（扔）进一句话，这就是 interject（插嘴）。</t>
  </si>
  <si>
    <t>inter中间投，interject是插话。</t>
  </si>
  <si>
    <t>adjacent</t>
  </si>
  <si>
    <t>jac</t>
  </si>
  <si>
    <t>ad- (去，向) + jac (投，靠) + -ent (形容词后缀) -&gt; 投向旁边的 -&gt; 邻近的</t>
  </si>
  <si>
    <t>邻近的</t>
  </si>
  <si>
    <t>/əˈdʒeɪsnt/</t>
  </si>
  <si>
    <t>Our farm is adjacent to the river.</t>
  </si>
  <si>
    <t>我们的农场靠近河流。</t>
  </si>
  <si>
    <t>ad-（去）到旁边 jac（靠/投）着的地方，就是 adjacent（邻近的）。</t>
  </si>
  <si>
    <t>ad去旁靠，adjacent是邻近。</t>
  </si>
  <si>
    <t>objective</t>
  </si>
  <si>
    <t>ob- (对着) + ject (投) + -ive (形容词或名词后缀) -&gt; 对着目标投射出的状态 -&gt; 客观的，目标</t>
  </si>
  <si>
    <t>目标，客观的</t>
  </si>
  <si>
    <t>/əbˈdʒektɪv/</t>
  </si>
  <si>
    <t>We need someone to provide an objective opinion.</t>
  </si>
  <si>
    <t>我们需要有人提供一个客观的意见。</t>
  </si>
  <si>
    <t>作为一个 objective（目标），我们要保持客观，不要被 ob-（对面）ject（扔）过来的偏见干扰。</t>
  </si>
  <si>
    <t>ob对着扔，objective是客观。</t>
  </si>
  <si>
    <t>join</t>
  </si>
  <si>
    <t>join(连接) -&gt; 产生连接的行为 -&gt; 连接</t>
  </si>
  <si>
    <t>参加，连接</t>
  </si>
  <si>
    <t>/dʒɔɪn/</t>
  </si>
  <si>
    <t>Will you join us for dinner tonight?</t>
  </si>
  <si>
    <t>今晚你和我们一起吃晚饭吗？</t>
  </si>
  <si>
    <t>想要 join 我们吗？快来 connect 在一起。</t>
  </si>
  <si>
    <t>join 连接你和我，大家一起干活多。</t>
  </si>
  <si>
    <t>junction</t>
  </si>
  <si>
    <t>junct</t>
  </si>
  <si>
    <t>junct(连接) + -ion(名词后缀) -&gt; 道路或线路连接的地方 -&gt; 交叉路口</t>
  </si>
  <si>
    <t>交叉点，汇合处</t>
  </si>
  <si>
    <t>/ˈdʒʌŋkʃn/</t>
  </si>
  <si>
    <t>The accident happened at the busy junction.</t>
  </si>
  <si>
    <t>事故发生在这个繁忙的交叉路口。</t>
  </si>
  <si>
    <t>站在 junction 处，那是道路连接的 crossroad。</t>
  </si>
  <si>
    <t>junct 结合 ion 名词，交叉路口不迟疑。</t>
  </si>
  <si>
    <t>joint</t>
  </si>
  <si>
    <t>join(连接) + -t(名词后缀) -&gt; 两部分连接的地方 -&gt; 关节/共同的</t>
  </si>
  <si>
    <t>关节，联合的</t>
  </si>
  <si>
    <t>/dʒɔɪnt/</t>
  </si>
  <si>
    <t>The knee is the largest joint in the body.</t>
  </si>
  <si>
    <t>膝盖是人体最大的关节。</t>
  </si>
  <si>
    <t>这个 joint 项目需要我们的 joint（关节）都能灵活转动。</t>
  </si>
  <si>
    <t>joint 既是小关节，也是共同大事业。</t>
  </si>
  <si>
    <t>conjunction</t>
  </si>
  <si>
    <t>con-(共同) + junct(连接) + -ion(名词后缀) -&gt; 共同连接的状态 -&gt; 结合/连词</t>
  </si>
  <si>
    <t>连词，结合</t>
  </si>
  <si>
    <t>/kənˈdʒʌŋkʃn/</t>
  </si>
  <si>
    <t>The word 'and' is a common conjunction.</t>
  </si>
  <si>
    <t>单词 'and' 是一个常用的连词。</t>
  </si>
  <si>
    <t>con- 是 together，junct 是 link，所以 conjunction 就是连词。</t>
  </si>
  <si>
    <t>conjunction 把词连，逻辑通顺在笔尖。</t>
  </si>
  <si>
    <t>adjunct</t>
  </si>
  <si>
    <t>ad-(向) + junct(连接) -&gt; 额外连接上去的东西 -&gt; 附件</t>
  </si>
  <si>
    <t>附属物，助手</t>
  </si>
  <si>
    <t>/ˈædʒʌŋkt/</t>
  </si>
  <si>
    <t>The therapy is an adjunct to the drug treatment.</t>
  </si>
  <si>
    <t>这种疗法是药物治疗的辅助手段。</t>
  </si>
  <si>
    <t>ad- 去靠近连接，变成一个 adjunct 附属品。</t>
  </si>
  <si>
    <t>ad 加上 junct，附属配件不嫌多。</t>
  </si>
  <si>
    <t>adjoin</t>
  </si>
  <si>
    <t>ad-(向) + join(连接) -&gt; 向...连接 -&gt; 毗连/邻近</t>
  </si>
  <si>
    <t>邻接，毗连</t>
  </si>
  <si>
    <t>/əˈdʒɔɪn/</t>
  </si>
  <si>
    <t>The two gardens adjoin each other.</t>
  </si>
  <si>
    <t>这两个花园互相毗连。</t>
  </si>
  <si>
    <t>我家和他家 adjoin，就是 join 在一起的隔壁。</t>
  </si>
  <si>
    <t>ad 加 join，邻居就是挨得紧。</t>
  </si>
  <si>
    <t>disjunction</t>
  </si>
  <si>
    <t>dis-(分开) + junct(连接) + -ion(名词后缀) -&gt; 将连接的东西分开 -&gt; 脱节/分裂</t>
  </si>
  <si>
    <t>脱节，分裂</t>
  </si>
  <si>
    <t>/dɪsˈdʒʌŋkʃn/</t>
  </si>
  <si>
    <t>There is a disjunction between his words and actions.</t>
  </si>
  <si>
    <t>他的言行脱节。</t>
  </si>
  <si>
    <t>dis- 表示相反，junct 是连接，disjunction 就是断开了。</t>
  </si>
  <si>
    <t>dis 分开 junct 连，脱节分裂在眼前。</t>
  </si>
  <si>
    <t>rejoin</t>
  </si>
  <si>
    <t>re-(再次) + join(连接) -&gt; 再次去连接 -&gt; 重新加入/回答</t>
  </si>
  <si>
    <t>重聚，重新加入</t>
  </si>
  <si>
    <t>/ˌriːˈdʒɔɪn/</t>
  </si>
  <si>
    <t>He will rejoin the team after his injury heals.</t>
  </si>
  <si>
    <t>伤愈后他将重新加入球队。</t>
  </si>
  <si>
    <t>离开了又 re- 再次 join，就是 rejoin。</t>
  </si>
  <si>
    <t>re 再次 join 连，重聚一起笑开颜。</t>
  </si>
  <si>
    <t>subjunctive</t>
  </si>
  <si>
    <t>sub-(在下面) + junct(连接) + -ive(形容词后缀) -&gt; 附带连接在主句下的(语气) -&gt; 虚拟语气</t>
  </si>
  <si>
    <t>虚拟的，虚拟语气</t>
  </si>
  <si>
    <t>/səbˈdʒʌŋktɪv/</t>
  </si>
  <si>
    <t>The subjunctive mood is often used for hypothetical situations.</t>
  </si>
  <si>
    <t>虚拟语气常用于假设情况。</t>
  </si>
  <si>
    <t>sub- 在下层连接的 junct 语气就是 subjunctive。</t>
  </si>
  <si>
    <t>sub 下 junct 连，虚拟语气变一变。</t>
  </si>
  <si>
    <t>enjoin</t>
  </si>
  <si>
    <t>en-(使) + join(连接) -&gt; 使某种责任与其连接 -&gt; 命令/嘱托/禁止</t>
  </si>
  <si>
    <t>嘱咐，禁令</t>
  </si>
  <si>
    <t>/ɪnˈdʒɔɪn/</t>
  </si>
  <si>
    <t>The judge enjoined them from selling the property.</t>
  </si>
  <si>
    <t>法官令他们禁止出售该财产。</t>
  </si>
  <si>
    <t>使(en-)责任 join 在你身上，就是在 enjoin 嘱托你。</t>
  </si>
  <si>
    <t>en 使 join 连，严令嘱咐记心间。</t>
  </si>
  <si>
    <t>journal</t>
  </si>
  <si>
    <t>journ</t>
  </si>
  <si>
    <t>journ (天) + -al (名词后缀) -&gt; 每天记录发生事情的册子 -&gt; 日记，刊物</t>
  </si>
  <si>
    <t>日记，杂志</t>
  </si>
  <si>
    <t>/ˈdʒɜːrnl/</t>
  </si>
  <si>
    <t>He kept a daily journal during his trip.</t>
  </si>
  <si>
    <t>他在旅行期间坚持写日记。</t>
  </si>
  <si>
    <t>在这本 journal 里，记录了我每一天的快乐。</t>
  </si>
  <si>
    <t>jour 是天，journal 是刊。</t>
  </si>
  <si>
    <t>journey</t>
  </si>
  <si>
    <t>journ (天) + -ey (名词后缀) -&gt; 原指一天的行程，后泛指长途跋涉 -&gt; 旅程</t>
  </si>
  <si>
    <t>旅程，旅行</t>
  </si>
  <si>
    <t>/ˈdʒɜːrni/</t>
  </si>
  <si>
    <t>The journey to the North Pole was long and difficult.</t>
  </si>
  <si>
    <t>去北极的旅程漫长而艰难。</t>
  </si>
  <si>
    <t>这一场 journey，跨越了山海和每一天。</t>
  </si>
  <si>
    <t>走过每一天，journey 是旅程。</t>
  </si>
  <si>
    <t>journalist</t>
  </si>
  <si>
    <t>journ (天) + -al (后缀) + -ist (人) -&gt; 为日刊/杂志工作的人 -&gt; 记者</t>
  </si>
  <si>
    <t>记者</t>
  </si>
  <si>
    <t>/ˈdʒɜːrnəlɪst/</t>
  </si>
  <si>
    <t>The journalist interviewed the famous actor.</t>
  </si>
  <si>
    <t>那名记者采访了这位著名演员。</t>
  </si>
  <si>
    <t>这位 journalist 正在寻找今天的头条新闻。</t>
  </si>
  <si>
    <t>写刊物的人，journalist 记者。</t>
  </si>
  <si>
    <t>journalism</t>
  </si>
  <si>
    <t>journ (天) + -al (后缀) + -ism (行业/学科) -&gt; 关于日刊编写的行业 -&gt; 新闻业</t>
  </si>
  <si>
    <t>新闻业</t>
  </si>
  <si>
    <t>/ˈdʒɜːrnəlɪzəm/</t>
  </si>
  <si>
    <t>She decided to study journalism at university.</t>
  </si>
  <si>
    <t>她决定在大学学习新闻学。</t>
  </si>
  <si>
    <t>热爱 journalism 的人总是在奔波采访。</t>
  </si>
  <si>
    <t>主义 ism 在后面，journalism 新闻业。</t>
  </si>
  <si>
    <t>adjourn</t>
  </si>
  <si>
    <t>ad- (去，往) + journ (天) -&gt; 放到另一天去做 -&gt; 延期，休会</t>
  </si>
  <si>
    <t>延期，休会</t>
  </si>
  <si>
    <t>/əˈdʒɜːrn/</t>
  </si>
  <si>
    <t>The meeting was adjourned until next week.</t>
  </si>
  <si>
    <t>会议延期到下周举行。</t>
  </si>
  <si>
    <t>会议需要 adjourn，我们改天再谈。</t>
  </si>
  <si>
    <t>ad 加强去改天，adjourn 延期走。</t>
  </si>
  <si>
    <t>sojourn</t>
  </si>
  <si>
    <t>so-</t>
  </si>
  <si>
    <t>so- (sub- 在...期间) + journ (天) -&gt; 待上一段时间（若干天） -&gt; 逗留</t>
  </si>
  <si>
    <t>逗留，寄居</t>
  </si>
  <si>
    <t>/ˈsoʊdʒɜːrn/</t>
  </si>
  <si>
    <t>They had a brief sojourn in the mountains.</t>
  </si>
  <si>
    <t>他们在山里短暂地逗留了一段时间。</t>
  </si>
  <si>
    <t>在异国他乡的 sojourn 让人终生难忘。</t>
  </si>
  <si>
    <t>短暂待几天，sojourn 是逗留。</t>
  </si>
  <si>
    <t>journalistic</t>
  </si>
  <si>
    <t>journ (天) + -al (后缀) + -istic (形容词后缀) -&gt; 关于日刊记者的 -&gt; 新闻业的</t>
  </si>
  <si>
    <t>新闻业的，记者的</t>
  </si>
  <si>
    <t>/ˌdʒɜːrnəˈlɪstɪk/</t>
  </si>
  <si>
    <t>The report was written in a journalistic style.</t>
  </si>
  <si>
    <t>这份报告是以新闻风格撰写的。</t>
  </si>
  <si>
    <t>这种 journalistic 的写作风格非常简洁。</t>
  </si>
  <si>
    <t>记者后缀 istic，journalistic 记者的。</t>
  </si>
  <si>
    <t>adjournment</t>
  </si>
  <si>
    <t>ad- (去，往) + journ (天) + -ment (名词后缀) -&gt; 放到另一天的行为 -&gt; 延期，休会</t>
  </si>
  <si>
    <t>休会，延期</t>
  </si>
  <si>
    <t>/əˈdʒɜːrnmənt/</t>
  </si>
  <si>
    <t>The lawyer requested an adjournment of the trial.</t>
  </si>
  <si>
    <t>律师请求休庭。</t>
  </si>
  <si>
    <t>法院宣布了 adjournment，大家陆续离开。</t>
  </si>
  <si>
    <t>adjourn 变名词，ment 结尾是延期。</t>
  </si>
  <si>
    <t>journeyer</t>
  </si>
  <si>
    <t>journ (天) + -ey (后缀) + -er (人) -&gt; 每日赶路的人 -&gt; 旅行者</t>
  </si>
  <si>
    <t>旅行者</t>
  </si>
  <si>
    <t>/ˈdʒɜːrnɪər/</t>
  </si>
  <si>
    <t>The weary journeyer finally reached the inn.</t>
  </si>
  <si>
    <t>疲惫的旅行者终于到达了客栈。</t>
  </si>
  <si>
    <t>每个 journeyer 都有自己的远方。</t>
  </si>
  <si>
    <t>旅行 journey 加个 er，变成了旅行者。</t>
  </si>
  <si>
    <t>isometric</t>
  </si>
  <si>
    <t>metr</t>
  </si>
  <si>
    <t>iso- (相等) + metr (测量) + -ic (的) -&gt; 测量尺度相等的 -&gt; 等距的/等轴的</t>
  </si>
  <si>
    <t>等距的</t>
  </si>
  <si>
    <t>/ˌaɪsəˈmetrɪk/</t>
  </si>
  <si>
    <t>The architect drew an isometric projection of the new building.</t>
  </si>
  <si>
    <t>建筑师画出了新建筑的等轴测投影图。</t>
  </si>
  <si>
    <t>这张图纸是 isometric 的，所有 dimension 测量起来都相等。</t>
  </si>
  <si>
    <t>iso相等，metr测量，等距绘图没商量。</t>
  </si>
  <si>
    <t>isothermal</t>
  </si>
  <si>
    <t>therm</t>
  </si>
  <si>
    <t>iso- (相等) + therm (热) + -al (的) -&gt; 热度保持相等的 -&gt; 等温的</t>
  </si>
  <si>
    <t>等温的</t>
  </si>
  <si>
    <t>/ˌaɪsəʊˈθɜːrml/</t>
  </si>
  <si>
    <t>The reaction takes place under isothermal conditions.</t>
  </si>
  <si>
    <t>该反应在等温条件下进行。</t>
  </si>
  <si>
    <t>在 isothermal 环境下，temperature 始终保持 equal。</t>
  </si>
  <si>
    <t>iso相等，therm加热，等温过程能量射。</t>
  </si>
  <si>
    <t>isotope</t>
  </si>
  <si>
    <t>tope</t>
  </si>
  <si>
    <t>iso- (相同) + tope (位置) -&gt; 在元素周期表中占据相同位置的原子 -&gt; 同位素</t>
  </si>
  <si>
    <t>同位素</t>
  </si>
  <si>
    <t>/ˈaɪsətoʊp/</t>
  </si>
  <si>
    <t>Carbon-14 is a radioactive isotope of carbon.</t>
  </si>
  <si>
    <t>碳14是碳的一种放射性同位素。</t>
  </si>
  <si>
    <t>这个 isotope 占据了 table 中相同的 position。</t>
  </si>
  <si>
    <t>iso相同，tope位置，同位素是化学事。</t>
  </si>
  <si>
    <t>isobar</t>
  </si>
  <si>
    <t>bar</t>
  </si>
  <si>
    <t>iso- (相等) + bar (压力) -&gt; 压力相等的线条 -&gt; 等压线</t>
  </si>
  <si>
    <t>等压线</t>
  </si>
  <si>
    <t>/ˈaɪsəbɑːr/</t>
  </si>
  <si>
    <t>The meteorologist studied the isobars on the weather map.</t>
  </si>
  <si>
    <t>气象学家研究了天气图上的等压线。</t>
  </si>
  <si>
    <t>气象图上的 isobar 连接了 pressure 相同的地方。</t>
  </si>
  <si>
    <t>iso相等，bar是压力，等压线连天气力。</t>
  </si>
  <si>
    <t>isosceles</t>
  </si>
  <si>
    <t>sceles</t>
  </si>
  <si>
    <t>iso- (相等) + sceles (腿) -&gt; 两条腿相等的 -&gt; 等腰的</t>
  </si>
  <si>
    <t>等腰的</t>
  </si>
  <si>
    <t>/aɪˈsɒsəliːz/</t>
  </si>
  <si>
    <t>An isosceles triangle has two sides of equal length.</t>
  </si>
  <si>
    <t>等腰三角形有两条长度相等的边。</t>
  </si>
  <si>
    <t>这个 isosceles 三角形的 two legs 是 equal 的。</t>
  </si>
  <si>
    <t>iso相等，sceles是腿，等腰三角两边对。</t>
  </si>
  <si>
    <t>isomer</t>
  </si>
  <si>
    <t>iso- (相同) + mer (部分) -&gt; 由相同部分组成的物质 -&gt; 同分异构体</t>
  </si>
  <si>
    <t>同分异构体</t>
  </si>
  <si>
    <t>/ˈaɪsəmər/</t>
  </si>
  <si>
    <t>Glucose and fructose are isomers with the same chemical formula.</t>
  </si>
  <si>
    <t>葡萄糖和果糖是化学式相同的同分异构体。</t>
  </si>
  <si>
    <t>虽然是 isomer，但它们的 structure 完全不同。</t>
  </si>
  <si>
    <t>iso相同，mer是部分，成分相同结构分。</t>
  </si>
  <si>
    <t>isotonic</t>
  </si>
  <si>
    <t>iso- (相等) + ton (张力/浓度) + -ic (的) -&gt; 张力或渗透压相等的 -&gt; 等张的/等渗的</t>
  </si>
  <si>
    <t>等渗的</t>
  </si>
  <si>
    <t>/ˌaɪsəˈtɑːnɪk/</t>
  </si>
  <si>
    <t>Athletes often drink isotonic drinks to replace lost fluids.</t>
  </si>
  <si>
    <t>运动员经常喝等渗饮料以补充流失的液体。</t>
  </si>
  <si>
    <t>这种 isotonic 饮料的 pressure 与人体 fluids 相同。</t>
  </si>
  <si>
    <t>iso相等，ton是张力，等渗饮料补体力。</t>
  </si>
  <si>
    <t>iso- (相同) + morph (形状) + -ic (的) -&gt; 具有相同形状或结构的 -&gt; 同形的</t>
  </si>
  <si>
    <t>同形的</t>
  </si>
  <si>
    <t>These two mathematical structures are isomorphic.</t>
  </si>
  <si>
    <t>虽然 appearance 不同，但它们的 logic 是 isomorphic 的。</t>
  </si>
  <si>
    <t>iso相同，morph是形，同形结构理说清。</t>
  </si>
  <si>
    <t>isochronous</t>
  </si>
  <si>
    <t>chron</t>
  </si>
  <si>
    <t>iso- (相等) + chron (时间) + -ous (的) -&gt; 所用时间相等的 -&gt; 等时的</t>
  </si>
  <si>
    <t>等时的</t>
  </si>
  <si>
    <t>/aɪˈsɒkrənəs/</t>
  </si>
  <si>
    <t>The swings of a pendulum are approximately isochronous.</t>
  </si>
  <si>
    <t>单摆的摆动近似是等时的。</t>
  </si>
  <si>
    <t>摆钟的 movement 是 isochronous 的，每次 time 都一样。</t>
  </si>
  <si>
    <t>iso相等，chron时间，等时运动稳如山。</t>
  </si>
  <si>
    <t>isostasy</t>
  </si>
  <si>
    <t>stasy</t>
  </si>
  <si>
    <t>iso- (相等) + stasy (站立/平衡) -&gt; 保持压力相等的状态 -&gt; 地壳均衡</t>
  </si>
  <si>
    <t>地壳均衡</t>
  </si>
  <si>
    <t>/aɪˈsɒstəsi/</t>
  </si>
  <si>
    <t>Isostasy explains why mountains stand high above the plains.</t>
  </si>
  <si>
    <t>地壳均衡学说解释了为什么高山耸立在平原之上。</t>
  </si>
  <si>
    <t>地壳在维持 isostasy，让各处 pressure 达到 balance。</t>
  </si>
  <si>
    <t>iso相等，stasy平衡，地壳均衡理最明。</t>
  </si>
  <si>
    <t>exit</t>
  </si>
  <si>
    <t>it</t>
  </si>
  <si>
    <t>ex- (向外) + it (走) -&gt; 向外走的地方 -&gt; 出口</t>
  </si>
  <si>
    <t>出口</t>
  </si>
  <si>
    <t>/ˈeksɪt/</t>
  </si>
  <si>
    <t>Please locate the nearest fire exit.</t>
  </si>
  <si>
    <t>请找到最近的消防出口。</t>
  </si>
  <si>
    <t>从 ex- 出去，it 走，就是 exit 出口。</t>
  </si>
  <si>
    <t>ex向外走，出口在尽头。</t>
  </si>
  <si>
    <t>initial</t>
  </si>
  <si>
    <t>in- (进入) + it (走) + -ial (形容词后缀) -&gt; 走进第一步的 -&gt; 最初的</t>
  </si>
  <si>
    <t>最初的</t>
  </si>
  <si>
    <t>/ɪˈnɪʃl/</t>
  </si>
  <si>
    <t>My initial reaction was one of shock.</t>
  </si>
  <si>
    <t>我最初的反应是震惊。</t>
  </si>
  <si>
    <t>in 进门后的第一步 it 走，是 initial 最初的。</t>
  </si>
  <si>
    <t>进入第一步，最初是基础。</t>
  </si>
  <si>
    <t>itinerary</t>
  </si>
  <si>
    <t>iter</t>
  </si>
  <si>
    <t>iter (旅程) + -inary (名词后缀) -&gt; 关于旅程的规划 -&gt; 行程</t>
  </si>
  <si>
    <t>行程表</t>
  </si>
  <si>
    <t>/aɪˈtɪnərəri/</t>
  </si>
  <si>
    <t>We must stick to our itinerary to see everything.</t>
  </si>
  <si>
    <t>我们必须坚持按行程走才能看到所有东西。</t>
  </si>
  <si>
    <t>iter 旅程的 -inary 集合，就是 itinerary 行程表。</t>
  </si>
  <si>
    <t>旅程有清单，行程安排全。</t>
  </si>
  <si>
    <t>transit</t>
  </si>
  <si>
    <t>trans- (穿过) + it (走) -&gt; 穿过某个地方 -&gt; 运输/中转</t>
  </si>
  <si>
    <t>运输</t>
  </si>
  <si>
    <t>/ˈtrænzɪt/</t>
  </si>
  <si>
    <t>The goods were lost in transit.</t>
  </si>
  <si>
    <t>货物在运输途中丢失了。</t>
  </si>
  <si>
    <t>trans 穿过这里 it 走，货物正在 transit 运输。</t>
  </si>
  <si>
    <t>穿过即是运，中转不停顿。</t>
  </si>
  <si>
    <t>circuit</t>
  </si>
  <si>
    <t>circu-</t>
  </si>
  <si>
    <t>circu- (环绕) + it (走) -&gt; 绕着圈走 -&gt; 电路/回路</t>
  </si>
  <si>
    <t>电路</t>
  </si>
  <si>
    <t>/ˈsɜːrkɪt/</t>
  </si>
  <si>
    <t>A short circuit caused the fire.</t>
  </si>
  <si>
    <t>短路引起了火灾。</t>
  </si>
  <si>
    <t>circu 圆圈 it 走，电流形成 circuit 电路。</t>
  </si>
  <si>
    <t>绕圈走一回，电路连成堆。</t>
  </si>
  <si>
    <t>ambition</t>
  </si>
  <si>
    <t>amb-</t>
  </si>
  <si>
    <t>amb- (周围) + it (走) + -ion (名词后缀) -&gt; 在周围（到处拉票）走动 -&gt; 雄心/野心</t>
  </si>
  <si>
    <t>雄心/野心</t>
  </si>
  <si>
    <t>/æmˈbɪʃn/</t>
  </si>
  <si>
    <t>Her ambition is to become a CEO.</t>
  </si>
  <si>
    <t>她的雄心是成为首席执行官。</t>
  </si>
  <si>
    <t>为了实现 ambition，他到处 amb 周围 it 走动拉票。</t>
  </si>
  <si>
    <t>四处奔走忙，雄心在远方。</t>
  </si>
  <si>
    <t>transient</t>
  </si>
  <si>
    <t>i</t>
  </si>
  <si>
    <t>trans- (穿过) + i (走) + -ent (形容词后缀) -&gt; 走过去的 -&gt; 短暂的</t>
  </si>
  <si>
    <t>短暂的</t>
  </si>
  <si>
    <t>/ˈtrænziənt/</t>
  </si>
  <si>
    <t>Life is transient; enjoy every moment.</t>
  </si>
  <si>
    <t>生命是短暂的；享受每一刻。</t>
  </si>
  <si>
    <t>像 trans 穿梭一样快 i 走过，就是 transient 短暂的。</t>
  </si>
  <si>
    <t>穿梭匆匆过，短暂如流火。</t>
  </si>
  <si>
    <t>transition</t>
  </si>
  <si>
    <t>trans- (穿过) + it (走) + -ion (名词后缀) -&gt; 从一处走到另一处的过程 -&gt; 过渡/转变</t>
  </si>
  <si>
    <t>/trænˈzɪʃn/</t>
  </si>
  <si>
    <t>The country is in transition to democracy.</t>
  </si>
  <si>
    <t>这个国家正处于向民主过渡的时期。</t>
  </si>
  <si>
    <t>从旧到新 trans 穿过 it 走，是 transition 转变。</t>
  </si>
  <si>
    <t>穿行换跑道，过渡最重要。</t>
  </si>
  <si>
    <t>itinerant</t>
  </si>
  <si>
    <t>iter (旅程) + -ant (形容词/名词后缀) -&gt; 正在旅程中的 -&gt; 巡回的/流浪者</t>
  </si>
  <si>
    <t>巡回的</t>
  </si>
  <si>
    <t>/aɪˈtɪnərənt/</t>
  </si>
  <si>
    <t>The itinerant musician travels from city to city.</t>
  </si>
  <si>
    <t>这位巡回音乐家在城市间穿行。</t>
  </si>
  <si>
    <t>iter 旅程中 -ant 的人，就是 itinerant 流浪艺人。</t>
  </si>
  <si>
    <t>旅程不断头，巡回四处游。</t>
  </si>
  <si>
    <t>obituary</t>
  </si>
  <si>
    <t>ob- (去/面对) + it (走) + -uary (名词后缀) -&gt; 走向（死亡） -&gt; 讣告</t>
  </si>
  <si>
    <t>/əˈbɪtʃueri/</t>
  </si>
  <si>
    <t>I read his obituary in the newspaper.</t>
  </si>
  <si>
    <t>我在报纸上读到了他的讣告。</t>
  </si>
  <si>
    <t>人 ob 走了 it 之后写的 -uary 文章，是 obituary 讣告。</t>
  </si>
  <si>
    <t>生命已走远，讣告寄哀思。</t>
  </si>
  <si>
    <t>initiate</t>
  </si>
  <si>
    <t>in- (进入) + it (走) + -ate (动词后缀) -&gt; 使走进去 -&gt; 开始/发起</t>
  </si>
  <si>
    <t>开始</t>
  </si>
  <si>
    <t>/ɪˈnɪʃieɪt/</t>
  </si>
  <si>
    <t>The company will initiate a new policy.</t>
  </si>
  <si>
    <t>公司将发起一项新政策。</t>
  </si>
  <si>
    <t>in 进入后 it 走第一步，就是 initiate 发起。</t>
  </si>
  <si>
    <t>走进新阶段，发起新挑战。</t>
  </si>
  <si>
    <t>sedition</t>
  </si>
  <si>
    <t>se- (分开) + it (走) + -ion (名词后缀) -&gt; 分开走（背离政府） -&gt; 煽动叛乱</t>
  </si>
  <si>
    <t>煽动骚乱</t>
  </si>
  <si>
    <t>/sɪˈdɪʃn/</t>
  </si>
  <si>
    <t>The writer was arrested for sedition.</t>
  </si>
  <si>
    <t>作者因煽动叛乱被捕。</t>
  </si>
  <si>
    <t>se 分开 it 走，不跟大伙一起，就是 sedition 叛乱。</t>
  </si>
  <si>
    <t>离群独自走，骚乱在心头。</t>
  </si>
  <si>
    <t>insulate</t>
  </si>
  <si>
    <t>insul</t>
  </si>
  <si>
    <t>insul (岛) + -ate (动词后缀) -&gt; 使像岛屿一样独立于环境 -&gt; 使绝缘/使隔热</t>
  </si>
  <si>
    <t>使绝缘</t>
  </si>
  <si>
    <t>/ˈɪnsjuleɪt/</t>
  </si>
  <si>
    <t>We should insulate the pipes against the cold weather.</t>
  </si>
  <si>
    <t>我们应该给管子做防寒隔热处理。</t>
  </si>
  <si>
    <t>用材料把电线 insulate 起来，就像把它放到了隔离的 island 上。</t>
  </si>
  <si>
    <t>insul是岛ate动，绝缘隔热它最懂。</t>
  </si>
  <si>
    <t>insulation</t>
  </si>
  <si>
    <t>insul (岛) + -ate (动词后缀) + -ion (名词后缀) -&gt; 处于隔离/绝缘的状态 -&gt; 绝缘/隔热/隔热材料</t>
  </si>
  <si>
    <t>绝缘，隔热材料</t>
  </si>
  <si>
    <t>/ˌɪnsjuˈleɪʃn/</t>
  </si>
  <si>
    <t>Better insulation can help reduce heating costs.</t>
  </si>
  <si>
    <t>更好的隔热材料可以帮助减少取暖费用。</t>
  </si>
  <si>
    <t>冬天的厚 insulation 就像一个温暖的 island，把寒冷挡在外面。</t>
  </si>
  <si>
    <t>insul加上ion，隔热材料在屋顶。</t>
  </si>
  <si>
    <t>insulator</t>
  </si>
  <si>
    <t>insul (岛) + -ate (动词后缀) + -or (人或物) -&gt; 能够使物体隔离电或热的东西 -&gt; 绝缘体</t>
  </si>
  <si>
    <t>绝缘体</t>
  </si>
  <si>
    <t>/ˈɪnsjuleɪtə(r)/</t>
  </si>
  <si>
    <t>Rubber is a good insulator of electricity.</t>
  </si>
  <si>
    <t>橡胶是很好的电绝缘体。</t>
  </si>
  <si>
    <t>把电流关进 island 里的物体就是 insulator。</t>
  </si>
  <si>
    <t>insulator绝缘体，电流过不去没关系。</t>
  </si>
  <si>
    <t>isolate</t>
  </si>
  <si>
    <t>isol</t>
  </si>
  <si>
    <t>isol (岛) + -ate (使...) -&gt; 使成为一个孤岛 -&gt; 使隔离/使孤立</t>
  </si>
  <si>
    <t>隔离，使孤立</t>
  </si>
  <si>
    <t>/ˈaɪsəleɪt/</t>
  </si>
  <si>
    <t>They tried to isolate the virus in the laboratory.</t>
  </si>
  <si>
    <t>他们试图在实验室中分离出这种病毒。</t>
  </si>
  <si>
    <t>为了安全，要把病人 isolate 在一个安静的 island 般的房间里。</t>
  </si>
  <si>
    <t>isol是岛ate做，使人孤立别难过。</t>
  </si>
  <si>
    <t>isolation</t>
  </si>
  <si>
    <t>isol (岛) + -ate (动词后缀) + -ion (名词后缀) -&gt; 成为孤岛的状态 -&gt; 隔离/孤立</t>
  </si>
  <si>
    <t>隔绝，孤立</t>
  </si>
  <si>
    <t>/ˌaɪsəˈleɪʃn/</t>
  </si>
  <si>
    <t>He lived in total isolation from the world.</t>
  </si>
  <si>
    <t>他过着与世隔绝的生活。</t>
  </si>
  <si>
    <t>长期处于 isolation 中，就像一个人住在无人居住的 island 上。</t>
  </si>
  <si>
    <t>isolation是孤立，岛屿生活没邻居。</t>
  </si>
  <si>
    <t>insular</t>
  </si>
  <si>
    <t>insul (岛) + -ar (形容词后缀) -&gt; 像岛屿一样的 -&gt; 岛屿的/思想狭隘的</t>
  </si>
  <si>
    <t>偏狭的，海岛的</t>
  </si>
  <si>
    <t>/ˈɪnsjələ(r)/</t>
  </si>
  <si>
    <t>The community has an insular attitude toward outsiders.</t>
  </si>
  <si>
    <t>这个社区对外来者持有保守狭隘的态度。</t>
  </si>
  <si>
    <t>如果思想太 insular，你的眼界就只能看到这个 island 那么大。</t>
  </si>
  <si>
    <t>insul是岛ar词，思想偏狭太保守。</t>
  </si>
  <si>
    <t>peninsula</t>
  </si>
  <si>
    <t>pen-</t>
  </si>
  <si>
    <t>pen- (几乎) + insul (岛) + -a (名词后缀) -&gt; 几乎就是个岛的地方 -&gt; 半岛</t>
  </si>
  <si>
    <t>半岛</t>
  </si>
  <si>
    <t>/pəˈnɪnsjələ/</t>
  </si>
  <si>
    <t>Korea is a large peninsula in East Asia.</t>
  </si>
  <si>
    <t>朝鲜是一个位于东亚的大半岛。</t>
  </si>
  <si>
    <t>只要再多出一点水，这个 peninsula 就会变成真正的 island。</t>
  </si>
  <si>
    <t>pen-几乎insul岛，连着大陆半岛找。</t>
  </si>
  <si>
    <t>insulin</t>
  </si>
  <si>
    <t>insul (岛) + -in (化学/生物素) -&gt; 产生于胰腺“岛”状组织的激素 -&gt; 胰岛素</t>
  </si>
  <si>
    <t>胰岛素</t>
  </si>
  <si>
    <t>/ˈɪnsjəlɪn/</t>
  </si>
  <si>
    <t>He needs to inject insulin every day to control his blood sugar.</t>
  </si>
  <si>
    <t>他每天需要注射胰岛素来控制血糖。</t>
  </si>
  <si>
    <t>身体里的胰腺像个 island，分泌出的 insulin 保护健康。</t>
  </si>
  <si>
    <t>insul是岛in是素，调节血糖胰岛素。</t>
  </si>
  <si>
    <t>insularity</t>
  </si>
  <si>
    <t>insul (岛) + -ar (形容词) + -ity (抽象名词) -&gt; 岛屿性质 -&gt; 偏狭/孤立/岛国状态</t>
  </si>
  <si>
    <t>思想狭隘，岛国性质</t>
  </si>
  <si>
    <t>/ˌɪnsjuˈlærəti/</t>
  </si>
  <si>
    <t>The insularity of their village made them suspicious of newcomers.</t>
  </si>
  <si>
    <t>他们村庄的封闭性使他们对新人充满了怀疑。</t>
  </si>
  <si>
    <t>这种 insularity 就像是把心锁在了一个封闭的 island 里面。</t>
  </si>
  <si>
    <t>insularity狭隘性，固守孤岛难前行。</t>
  </si>
  <si>
    <t>isolator</t>
  </si>
  <si>
    <t>isol (岛) + -ate (使...) + -or (物) -&gt; 使东西被隔离的装置 -&gt; 隔离器/隔离开关</t>
  </si>
  <si>
    <t>隔离器</t>
  </si>
  <si>
    <t>/ˈaɪsəleɪtə(r)/</t>
  </si>
  <si>
    <t>An isolator is used to separate part of an electrical circuit.</t>
  </si>
  <si>
    <t>隔离器用于分离电路的一部分。</t>
  </si>
  <si>
    <t>开关一拨，isolator 就把电流 isolate 到了另一个 island。</t>
  </si>
  <si>
    <t>isolator隔离器，切断电路没压力。</t>
  </si>
  <si>
    <t>inter- (在...之间) + nation (国家) + -al (的) -&gt; 在国家与国家之间的 -&gt; 国际的</t>
  </si>
  <si>
    <t>The Olympic Games is an international sporting event.</t>
  </si>
  <si>
    <t>奥运会是一项国际性的体育盛事。</t>
  </si>
  <si>
    <t>这场 international 的比赛汇聚了各个 nation 的选手在其中间竞争。</t>
  </si>
  <si>
    <t>inter 之间，nation 国家，al 形容词，国际大家庭。</t>
  </si>
  <si>
    <t>internet</t>
  </si>
  <si>
    <t>net</t>
  </si>
  <si>
    <t>inter- (在...之间) + net (网) -&gt; 在各处电脑之间连接成的网 -&gt; 互联网</t>
  </si>
  <si>
    <t>互联网</t>
  </si>
  <si>
    <t>/ˈɪntənet/</t>
  </si>
  <si>
    <t>I like surfing the internet to find information.</t>
  </si>
  <si>
    <t>我喜欢在互联网上冲浪寻找信息。</t>
  </si>
  <si>
    <t>我们在 internet 上冲浪，网线连接在大家 inter 之间。</t>
  </si>
  <si>
    <t>inter 之间，net 是网，连在一起是互联网。</t>
  </si>
  <si>
    <t>interview</t>
  </si>
  <si>
    <t>view</t>
  </si>
  <si>
    <t>inter- (在...之间) + view (看) -&gt; 两人之间互相看 -&gt; 面试</t>
  </si>
  <si>
    <t>面试</t>
  </si>
  <si>
    <t>/ˈɪntəvjuː/</t>
  </si>
  <si>
    <t>The manager will interview three candidates tomorrow.</t>
  </si>
  <si>
    <t>经理明天将面试三名候选人。</t>
  </si>
  <si>
    <t>面试就是 view 对方，并在 inter 之间达成共识。</t>
  </si>
  <si>
    <t>inter 相互，view 看，相互一看是面试。</t>
  </si>
  <si>
    <t>interact</t>
  </si>
  <si>
    <t>act</t>
  </si>
  <si>
    <t>inter- (相互) + act (行动) -&gt; 相互之间产生行动 -&gt; 互动</t>
  </si>
  <si>
    <t>交流/互动</t>
  </si>
  <si>
    <t>/ˌɪntərˈækt/</t>
  </si>
  <si>
    <t>Teachers should interact more with their students.</t>
  </si>
  <si>
    <t>老师应该多与学生互动。</t>
  </si>
  <si>
    <t>想要 interact 好，必须 inter 之间有 act 行动。</t>
  </si>
  <si>
    <t>inter 相互，act 行动，相互行动叫互动。</t>
  </si>
  <si>
    <t>interrupt</t>
  </si>
  <si>
    <t>rupt</t>
  </si>
  <si>
    <t>inter- (在...之间) + rupt (断/破) -&gt; 从中间断开 -&gt; 中断</t>
  </si>
  <si>
    <t>打断</t>
  </si>
  <si>
    <t>/ˌɪntəˈrʌpt/</t>
  </si>
  <si>
    <t>Don't interrupt me while I'm speaking.</t>
  </si>
  <si>
    <t>我说话时请不要打断我。</t>
  </si>
  <si>
    <t>他在我说话 inter 之间插入一个 rupt 断点。</t>
  </si>
  <si>
    <t>inter 之间，rupt 断，突然中断太无理。</t>
  </si>
  <si>
    <t>interfere</t>
  </si>
  <si>
    <t>fere</t>
  </si>
  <si>
    <t>inter- (在...之间) + fere (打击) -&gt; 击打到两者之间 -&gt; 干涉</t>
  </si>
  <si>
    <t>干涉</t>
  </si>
  <si>
    <t>/ˌɪntəˈfɪə(r)/</t>
  </si>
  <si>
    <t>Don't interfere in other people's business.</t>
  </si>
  <si>
    <t>不要干涉别人的私事。</t>
  </si>
  <si>
    <t>你的行为已经 interfere 了我们 inter 之间的友谊。</t>
  </si>
  <si>
    <t>inter 之间，fere 打，打到中间叫干涉。</t>
  </si>
  <si>
    <t>inter- (在...之间) + medi (中间) + -ate (形容词后缀) -&gt; 处于中间位置的 -&gt; 中级的</t>
  </si>
  <si>
    <t>中级的/中间的</t>
  </si>
  <si>
    <t>This course is for intermediate learners of English.</t>
  </si>
  <si>
    <t>这门课程是为中级英语学习者开设的。</t>
  </si>
  <si>
    <t>初级和高级 inter 之间的 medi 位置就是 intermediate。</t>
  </si>
  <si>
    <t>inter 之间，medi 中间，中级水平刚刚好。</t>
  </si>
  <si>
    <t>interval</t>
  </si>
  <si>
    <t>vall</t>
  </si>
  <si>
    <t>inter- (在...之间) + vall (墙/堤) -&gt; 两面墙之间的空间 -&gt; 间隔</t>
  </si>
  <si>
    <t>/ˈɪntəvl/</t>
  </si>
  <si>
    <t>The trains run at short intervals.</t>
  </si>
  <si>
    <t>火车每隔很短时间发一班。</t>
  </si>
  <si>
    <t>在两个 interval 之间，我们要有 inter 的休息。</t>
  </si>
  <si>
    <t>inter 之间，vall 墙，墙与墙间是间隔。</t>
  </si>
  <si>
    <t>interchange</t>
  </si>
  <si>
    <t>change</t>
  </si>
  <si>
    <t>inter- (相互) + change (交换) -&gt; 相互交换 -&gt; 互换</t>
  </si>
  <si>
    <t>互换</t>
  </si>
  <si>
    <t>/ˈɪntətʃeɪndʒ/</t>
  </si>
  <si>
    <t>There is a continuous interchange of ideas between them.</t>
  </si>
  <si>
    <t>他们之间不断进行着思想交流。</t>
  </si>
  <si>
    <t>在两人 inter 之间 change 礼物就是 interchange。</t>
  </si>
  <si>
    <t>inter 相互，change 换，你来我往叫互换。</t>
  </si>
  <si>
    <t>intersection</t>
  </si>
  <si>
    <t>sect</t>
  </si>
  <si>
    <t>inter- (在...之间) + sect (切) + -ion (名词后缀) -&gt; 在中间切开的交汇处 -&gt; 十字路口</t>
  </si>
  <si>
    <t>交叉口</t>
  </si>
  <si>
    <t>/ˌɪntəˈsekʃn/</t>
  </si>
  <si>
    <t>Turn right at the next intersection.</t>
  </si>
  <si>
    <t>在下一个十字路口向右转。</t>
  </si>
  <si>
    <t>两条路 inter 之间被 sect 切开的地方叫 intersection。</t>
  </si>
  <si>
    <t>inter 之间，sect 切，十字路口切成块。</t>
  </si>
  <si>
    <t>introduce</t>
  </si>
  <si>
    <t>intro-</t>
  </si>
  <si>
    <t>duc</t>
  </si>
  <si>
    <t>intro- (向内) + duc (引导) + -e (后缀) -&gt; 引导人们进入认识或进入新环境 -&gt; 介绍</t>
  </si>
  <si>
    <t>介绍</t>
  </si>
  <si>
    <t>/ˌɪntrəˈdjuːs/</t>
  </si>
  <si>
    <t>Let me introduce my best friend to you.</t>
  </si>
  <si>
    <t>让我把我的好朋友介绍给你。</t>
  </si>
  <si>
    <t>他为了 introduce 新产品，把客户请到了办公室内部。</t>
  </si>
  <si>
    <t>intro 向内，duc 来引，引见他人是 introduce。</t>
  </si>
  <si>
    <t>introvert</t>
  </si>
  <si>
    <t>vert</t>
  </si>
  <si>
    <t>intro- (向内) + vert (转) -&gt; 把情感和注意力转向内部 -&gt; 内向者</t>
  </si>
  <si>
    <t>性格内向的人</t>
  </si>
  <si>
    <t>/ˈɪntrəvɜːt/</t>
  </si>
  <si>
    <t>He is a quiet introvert who enjoys reading alone.</t>
  </si>
  <si>
    <t>他是个文静的内向的人，喜欢独自阅读。</t>
  </si>
  <si>
    <t>由于他是个 introvert，他在聚会上总是待在角落里。</t>
  </si>
  <si>
    <t>intro 向内，vert 是转，心转向内是内向。</t>
  </si>
  <si>
    <t>intranet</t>
  </si>
  <si>
    <t>intra-</t>
  </si>
  <si>
    <t>intra- (在内) + net (网络) -&gt; 存在于组织或机构内部的网络 -&gt; 内联网</t>
  </si>
  <si>
    <t>局域网/内联网</t>
  </si>
  <si>
    <t>/ˈɪntrənet/</t>
  </si>
  <si>
    <t>You can find the staff handbook on the company intranet.</t>
  </si>
  <si>
    <t>你可以在公司内网上找到员工手册。</t>
  </si>
  <si>
    <t>这个文件只能在公司 intranet 内部下载。</t>
  </si>
  <si>
    <t>intra 内部，net 是网，内部联网 intranet。</t>
  </si>
  <si>
    <t>introspective</t>
  </si>
  <si>
    <t>spect</t>
  </si>
  <si>
    <t>intro- (向内) + spect (看) + -ive (形容词后缀) -&gt; 向自己的内心看 -&gt; 内省的</t>
  </si>
  <si>
    <t>内省的/反省的</t>
  </si>
  <si>
    <t>/ˌɪntrəˈspektɪv/</t>
  </si>
  <si>
    <t>She became more introspective as she grew older.</t>
  </si>
  <si>
    <t>随着年龄增长，她变得更加喜欢自我反省。</t>
  </si>
  <si>
    <t>做完错事后，他进入了 introspective 的反思状态。</t>
  </si>
  <si>
    <t>intro 向内，spect 是看，内省反思好习惯。</t>
  </si>
  <si>
    <t>intravenous</t>
  </si>
  <si>
    <t>ven</t>
  </si>
  <si>
    <t>intra- (在内) + ven (血管/静脉) + -ous (形容词后缀) -&gt; 在静脉血管内部的 -&gt; 静脉内的</t>
  </si>
  <si>
    <t>静脉内的</t>
  </si>
  <si>
    <t>/ˌɪntrəˈviːnəs/</t>
  </si>
  <si>
    <t>The patient received intravenous fluids.</t>
  </si>
  <si>
    <t>病人接受了静脉输液。</t>
  </si>
  <si>
    <t>护士在进行 intravenous 注射时动作非常轻柔。</t>
  </si>
  <si>
    <t>intra 内部，ven 是脉，静脉注射快起来。</t>
  </si>
  <si>
    <t>intramural</t>
  </si>
  <si>
    <t>mur</t>
  </si>
  <si>
    <t>intra- (在内) + mur (墙) + -al (形容词后缀) -&gt; 在围墙内部的 -&gt; 校内的/内部的</t>
  </si>
  <si>
    <t>校内的/内部的</t>
  </si>
  <si>
    <t>/ˌɪntrəˈmjʊərəl/</t>
  </si>
  <si>
    <t>The university hosts many intramural sports competitions.</t>
  </si>
  <si>
    <t>这所大学举办许多校内体育竞赛。</t>
  </si>
  <si>
    <t>比起校际比赛，我更喜欢参加 intramural 的校内活动。</t>
  </si>
  <si>
    <t>intra 内部，mur 是墙，墙内比赛校内强。</t>
  </si>
  <si>
    <t>intrapersonal</t>
  </si>
  <si>
    <t>person</t>
  </si>
  <si>
    <t>intra- (在内) + person (人) + -al (形容词后缀) -&gt; 在一个人内部发生的 -&gt; 个人心理内的</t>
  </si>
  <si>
    <t>个人内心的</t>
  </si>
  <si>
    <t>/ˌɪntrəˈpɜːsənl/</t>
  </si>
  <si>
    <t>Writing a diary is an intrapersonal activity.</t>
  </si>
  <si>
    <t>写日记是一种个人内心的活动。</t>
  </si>
  <si>
    <t>写日记有助于提高你的 intrapersonal 个人反思能力。</t>
  </si>
  <si>
    <t>intra 在内，person 人，个人内心是本真。</t>
  </si>
  <si>
    <t>intramuscular</t>
  </si>
  <si>
    <t>muscul</t>
  </si>
  <si>
    <t>intra- (在内) + muscul (肌肉) + -ar (形容词后缀) -&gt; 深入到肌肉组织内部的 -&gt; 肌肉内的</t>
  </si>
  <si>
    <t>肌肉内的</t>
  </si>
  <si>
    <t>/ˌɪntrəˈmʌskjələ(r)/</t>
  </si>
  <si>
    <t>This vaccine is for intramuscular injection.</t>
  </si>
  <si>
    <t>这种疫苗用于肌肉注射。</t>
  </si>
  <si>
    <t>这种药剂需要 intramuscular 肌肉注射才能被吸收。</t>
  </si>
  <si>
    <t>intra 内部，muscul 肉，肌肉注射不难受。</t>
  </si>
  <si>
    <t>introjection</t>
  </si>
  <si>
    <t>intro- (向内) + ject (投掷) + -ion (名词后缀) -&gt; 把观念或态度投射到内心 -&gt; 内投/摄入</t>
  </si>
  <si>
    <t>内摄/内投(心理学术语)</t>
  </si>
  <si>
    <t>/ˌɪntrəˈdʒekʃn/</t>
  </si>
  <si>
    <t>Introjection is a process where a person adopts others' beliefs.</t>
  </si>
  <si>
    <t>内摄是一个人采纳他人信念的过程。</t>
  </si>
  <si>
    <t>他通过 introjection 把父母的价值观变成了自己的。</t>
  </si>
  <si>
    <t>intro 向内，ject 是投，他人观念心中留。</t>
  </si>
  <si>
    <t>intrastate</t>
  </si>
  <si>
    <t>state</t>
  </si>
  <si>
    <t>intra- (在内) + state (州) -&gt; 发生在一个州内部的 -&gt; 州内的</t>
  </si>
  <si>
    <t>州内的</t>
  </si>
  <si>
    <t>/ˌɪntrəˈsteɪt/</t>
  </si>
  <si>
    <t>The law only applies to intrastate commerce.</t>
  </si>
  <si>
    <t>该法律仅适用于州内贸易。</t>
  </si>
  <si>
    <t>这只是一笔 intrastate 州内贸易，不涉及跨境。</t>
  </si>
  <si>
    <t>intra 内部，state 州，州内事务不用愁。</t>
  </si>
  <si>
    <t>include</t>
  </si>
  <si>
    <t>clude</t>
  </si>
  <si>
    <t>in- (向内) + clude (关) -&gt; 关在里面 -&gt; 包含</t>
  </si>
  <si>
    <t>包括，包含</t>
  </si>
  <si>
    <t>/ɪnˈkluːd/</t>
  </si>
  <si>
    <t>The price includes the flight and hotel.</t>
  </si>
  <si>
    <t>价格包括机票和酒店。</t>
  </si>
  <si>
    <t>你要 include（包括）所有的材料。</t>
  </si>
  <si>
    <t>in在内，clude关，关在里面是包含。</t>
  </si>
  <si>
    <t>impossible</t>
  </si>
  <si>
    <t>poss</t>
  </si>
  <si>
    <t>im- (不) + poss (能) + -ible (可...的) -&gt; 不可能做到的 -&gt; 不可能的</t>
  </si>
  <si>
    <t>不可能的</t>
  </si>
  <si>
    <t>/ɪmˈpɒsəbl/</t>
  </si>
  <si>
    <t>It is impossible to finish the work today.</t>
  </si>
  <si>
    <t>今天完成这项工作是不可能的。</t>
  </si>
  <si>
    <t>任务虽然 impossible（不可能），但我会尝试。</t>
  </si>
  <si>
    <t>im是不，possible是能，不可能就是impossible。</t>
  </si>
  <si>
    <t>income</t>
  </si>
  <si>
    <t>come</t>
  </si>
  <si>
    <t>in- (向内) + come (来) -&gt; 进来的钱 -&gt; 收入</t>
  </si>
  <si>
    <t>收入，收益</t>
  </si>
  <si>
    <t>/ˈɪnkʌm/</t>
  </si>
  <si>
    <t>He has a high annual income.</t>
  </si>
  <si>
    <t>他年收入很高。</t>
  </si>
  <si>
    <t>钱 come 入袋，就是你的 income（收入）。</t>
  </si>
  <si>
    <t>in进入，come来，钱财进来是收入。</t>
  </si>
  <si>
    <t>impatient</t>
  </si>
  <si>
    <t>patient</t>
  </si>
  <si>
    <t>im- (不) + patient (耐心的) -&gt; 没有耐心的 -&gt; 焦躁的</t>
  </si>
  <si>
    <t>不耐烦的</t>
  </si>
  <si>
    <t>/ɪmˈpeɪʃnt/</t>
  </si>
  <si>
    <t>Don't be so impatient with the kids.</t>
  </si>
  <si>
    <t>对孩子不要这么没耐心。</t>
  </si>
  <si>
    <t>排队太久，他变得很 impatient（没耐心）。</t>
  </si>
  <si>
    <t>im是不，patient耐心，焦急就是不耐心。</t>
  </si>
  <si>
    <t>input</t>
  </si>
  <si>
    <t>put</t>
  </si>
  <si>
    <t>in- (向内) + put (放) -&gt; 往里放东西 -&gt; 输入</t>
  </si>
  <si>
    <t>输入，投入</t>
  </si>
  <si>
    <t>/ˈɪnpʊt/</t>
  </si>
  <si>
    <t>Please input your password.</t>
  </si>
  <si>
    <t>请输入您的密码。</t>
  </si>
  <si>
    <t>你必须 input（输入）正确的代码。</t>
  </si>
  <si>
    <t>in向内，put放置，向内放置是输入。</t>
  </si>
  <si>
    <t>imperfect</t>
  </si>
  <si>
    <t>perfect</t>
  </si>
  <si>
    <t>im- (不) + perfect (完美的) -&gt; 不完美的 -&gt; 有瑕疵的</t>
  </si>
  <si>
    <t>不完美的</t>
  </si>
  <si>
    <t>/ɪmˈpɜːfɪkt/</t>
  </si>
  <si>
    <t>We live in an imperfect world.</t>
  </si>
  <si>
    <t>我们生活在一个不完美的世界里。</t>
  </si>
  <si>
    <t>这件作品虽然 imperfect（不完美），但很有意义。</t>
  </si>
  <si>
    <t>im是不，perfect完美，有缺陷叫不完美。</t>
  </si>
  <si>
    <t>impact</t>
  </si>
  <si>
    <t>pact</t>
  </si>
  <si>
    <t>im- (进入) + pact (撞击) -&gt; 撞击进去的力量 -&gt; 影响</t>
  </si>
  <si>
    <t>影响，冲击</t>
  </si>
  <si>
    <t>/ˈɪmpækt/</t>
  </si>
  <si>
    <t>The new law had a great impact on the economy.</t>
  </si>
  <si>
    <t>新法律对经济产生了巨大影响。</t>
  </si>
  <si>
    <t>这个决定有很大的 impact（影响）。</t>
  </si>
  <si>
    <t>im进入，pact撞击，撞出巨大影响力。</t>
  </si>
  <si>
    <t>inland</t>
  </si>
  <si>
    <t>land</t>
  </si>
  <si>
    <t>in- (在内) + land (土地) -&gt; 在陆地内部的 -&gt; 内地的</t>
  </si>
  <si>
    <t>内地的，内陆的</t>
  </si>
  <si>
    <t>/ˈɪnlənd/</t>
  </si>
  <si>
    <t>The city is located 50 miles inland.</t>
  </si>
  <si>
    <t>该城市位于内陆50英里处。</t>
  </si>
  <si>
    <t>我们搬到了 inland（内地）居住。</t>
  </si>
  <si>
    <t>in在内，land陆地，内地就在陆地里。</t>
  </si>
  <si>
    <t>individual</t>
  </si>
  <si>
    <t>divid</t>
  </si>
  <si>
    <t>in- (不) + divid (分) + -u- () + -al (的) -&gt; 不能再分割的个体 -&gt; 个人</t>
  </si>
  <si>
    <t>个人的，个体的</t>
  </si>
  <si>
    <t>/ˌɪndɪˈvɪdʒuəl/</t>
  </si>
  <si>
    <t>Each individual has different needs.</t>
  </si>
  <si>
    <t>每个个体都有不同的需求。</t>
  </si>
  <si>
    <t>作为一个 individual（个人），要有主见。</t>
  </si>
  <si>
    <t>in是不，divid分，不可再分是个体。</t>
  </si>
  <si>
    <t>influence</t>
  </si>
  <si>
    <t>flu</t>
  </si>
  <si>
    <t>in- (进入) + flu (流) + -ence (状态) -&gt; 流入内部产生的作用 -&gt; 影响</t>
  </si>
  <si>
    <t>影响，势力</t>
  </si>
  <si>
    <t>/ˈɪnfluəns/</t>
  </si>
  <si>
    <t>Her parents had a strong influence on her.</t>
  </si>
  <si>
    <t>她的父母对她有很大影响。</t>
  </si>
  <si>
    <t>不要受坏朋友的 influence（影响）。</t>
  </si>
  <si>
    <t>in进入，flu是流，流进心里是影响。</t>
  </si>
  <si>
    <t>in- (向内) + come (来) -&gt; 进到口袋里的钱 -&gt; 收入</t>
  </si>
  <si>
    <t>收入</t>
  </si>
  <si>
    <t>The family has a high annual income.</t>
  </si>
  <si>
    <t>这个家庭有很高的年收入。</t>
  </si>
  <si>
    <t>你的 income (收入) 是否能 include 所有的开支？</t>
  </si>
  <si>
    <t>in是内，come是来，收入进门笑全开。</t>
  </si>
  <si>
    <t>clud</t>
  </si>
  <si>
    <t>in- (向内) + clud (关) -&gt; 关在里面 -&gt; 包括</t>
  </si>
  <si>
    <t>包括</t>
  </si>
  <si>
    <t>Does the price include tax?</t>
  </si>
  <si>
    <t>价格包括税吗？</t>
  </si>
  <si>
    <t>请 include (包括) 这个 indoor (室内的) 项目。</t>
  </si>
  <si>
    <t>in是内，clud是关，包括在内很美满。</t>
  </si>
  <si>
    <t>indoor</t>
  </si>
  <si>
    <t>door</t>
  </si>
  <si>
    <t>in- (在内) + door (门) -&gt; 在门里面的 -&gt; 室内的</t>
  </si>
  <si>
    <t>室内的</t>
  </si>
  <si>
    <t>/ˈɪndɔː(r)/</t>
  </si>
  <si>
    <t>They prefer indoor sports during winter.</t>
  </si>
  <si>
    <t>冬天他们更喜欢室内运动。</t>
  </si>
  <si>
    <t>在 indoor (室内的) 场馆里，每个人都很 inspire (受到鼓舞)。</t>
  </si>
  <si>
    <t>in是内，door是门，室内活动不出门。</t>
  </si>
  <si>
    <t>insight</t>
  </si>
  <si>
    <t>sight</t>
  </si>
  <si>
    <t>in- (向内) + sight (看) -&gt; 看穿事物的内部 -&gt; 洞察力</t>
  </si>
  <si>
    <t>洞察力</t>
  </si>
  <si>
    <t>/ˈɪnsaɪt/</t>
  </si>
  <si>
    <t>His book gives us a deep insight into human nature.</t>
  </si>
  <si>
    <t>他的书让我们对人性有了深刻的见解。</t>
  </si>
  <si>
    <t>他用 insight (洞察力) 观察着 internal (内部的) 变化。</t>
  </si>
  <si>
    <t>in是内，sight是看，洞察本质不简单。</t>
  </si>
  <si>
    <t>inspire</t>
  </si>
  <si>
    <t>spir</t>
  </si>
  <si>
    <t>in- (向内) + spir (呼吸) + -e (动词后缀) -&gt; 向内心吹入神圣的气息 -&gt; 鼓舞</t>
  </si>
  <si>
    <t>鼓舞</t>
  </si>
  <si>
    <t>/ɪnˈspaɪə(r)/</t>
  </si>
  <si>
    <t>The coach's speech inspired the team.</t>
  </si>
  <si>
    <t>教练的讲话鼓舞了全队。</t>
  </si>
  <si>
    <t>他的故事 inspire (鼓舞) 了我的 input (投入)。</t>
  </si>
  <si>
    <t>in是内，spir是气，鼓舞志气有灵气。</t>
  </si>
  <si>
    <t>intro- (向内) + duc (引导) + -e (动词后缀) -&gt; 引导进门 -&gt; 介绍</t>
  </si>
  <si>
    <t>Let me introduce my friend to you.</t>
  </si>
  <si>
    <t>让我向你介绍我的朋友。</t>
  </si>
  <si>
    <t>在 introduce (介绍) 完之后，他开始 inhale (吸气) 平复心情。</t>
  </si>
  <si>
    <t>intro内，duc是引，介绍新人请进门。</t>
  </si>
  <si>
    <t>in- (向内) + put (放) -&gt; 往里面放东西 -&gt; 输入</t>
  </si>
  <si>
    <t>输入</t>
  </si>
  <si>
    <t>We need more input from the experts.</t>
  </si>
  <si>
    <t>我们需要专家提供更多的意见。</t>
  </si>
  <si>
    <t>没有 input (投入/输入)，就没有好的 income (产出/收入)。</t>
  </si>
  <si>
    <t>in是内，put是放，输入数据电脑忙。</t>
  </si>
  <si>
    <t>inhale</t>
  </si>
  <si>
    <t>hal</t>
  </si>
  <si>
    <t>in- (向内) + hal (呼吸) + -e (动词后缀) -&gt; 向内部呼吸 -&gt; 吸气</t>
  </si>
  <si>
    <t>吸气</t>
  </si>
  <si>
    <t>/ɪnˈheɪl/</t>
  </si>
  <si>
    <t>Inhale deeply through your nose.</t>
  </si>
  <si>
    <t>用鼻子深吸一口气。</t>
  </si>
  <si>
    <t>他 inhale (吸气) 后感觉身体的 internal (内部) 充满了氧气。</t>
  </si>
  <si>
    <t>in是内，hal是气，大口吸气有力气。</t>
  </si>
  <si>
    <t>internal</t>
  </si>
  <si>
    <t>tern</t>
  </si>
  <si>
    <t>in- (在内) + tern (方位) + -al (形容词后缀) -&gt; 在里面的方位 -&gt; 内部的</t>
  </si>
  <si>
    <t>内部的</t>
  </si>
  <si>
    <t>/ɪnˈtɜːnl/</t>
  </si>
  <si>
    <t>The company is undergoing internal changes.</t>
  </si>
  <si>
    <t>公司正在经历内部变革。</t>
  </si>
  <si>
    <t>这个 internal (内部的) 消息只有 indoor (室内的) 人员知道。</t>
  </si>
  <si>
    <t>in是内，tern方向，内部事务记心上。</t>
  </si>
  <si>
    <t>intro- (向内) + vert (转) -&gt; 思想和性格向内转 -&gt; 内向的人</t>
  </si>
  <si>
    <t>内向的人</t>
  </si>
  <si>
    <t>He is an introvert and prefers reading alone.</t>
  </si>
  <si>
    <t>他是个内向的人，更喜欢独自阅读。</t>
  </si>
  <si>
    <t>作为一个 introvert (内向的人)，他不擅长 introduce (介绍) 自己。</t>
  </si>
  <si>
    <t>intro内，vert是转，性格内向独流转。</t>
  </si>
  <si>
    <t>infrastructure</t>
  </si>
  <si>
    <t>infra-</t>
  </si>
  <si>
    <t>infra- (在下面) + struct (建设) + -ure (名词后缀) -&gt; 建设在下面的基础部分 -&gt; 基础设施</t>
  </si>
  <si>
    <t>基础设施</t>
  </si>
  <si>
    <t>/ˈɪnfrəstrʌktʃə(r)/</t>
  </si>
  <si>
    <t>The government is investing in the nation's infrastructure.</t>
  </si>
  <si>
    <t>政府正在投资国家的基础设施建设。</t>
  </si>
  <si>
    <t>建设城市要先搞好 infra- (在下面) 的 struct- (建筑)，这就是 infrastructure。</t>
  </si>
  <si>
    <t>infra下面建，struct是根基，搞好基础建设必不可少。</t>
  </si>
  <si>
    <t>infrared</t>
  </si>
  <si>
    <t>red</t>
  </si>
  <si>
    <t>infra- (下面) + red (红色) -&gt; 频率在可见红光之下的 -&gt; 红外线的</t>
  </si>
  <si>
    <t>红外线的</t>
  </si>
  <si>
    <t>/ˌɪnfrəˈred/</t>
  </si>
  <si>
    <t>Infrared cameras can see in the dark.</t>
  </si>
  <si>
    <t>红外线摄像头可以在黑暗中视物。</t>
  </si>
  <si>
    <t>光线低于 red (红色) 的频率，就变成了 invisible (看不见) 的 infrared。</t>
  </si>
  <si>
    <t>红光之下看不见，infrared是红外线。</t>
  </si>
  <si>
    <t>infrasound</t>
  </si>
  <si>
    <t>sound</t>
  </si>
  <si>
    <t>infra- (下面) + sound (声音) -&gt; 低于人类听觉阈值的声音 -&gt; 次声波</t>
  </si>
  <si>
    <t>次声波</t>
  </si>
  <si>
    <t>/ˈɪnfrəsaʊnd/</t>
  </si>
  <si>
    <t>Elephants use infrasound to communicate over long distances.</t>
  </si>
  <si>
    <t>大象利用次声波进行远距离交流。</t>
  </si>
  <si>
    <t>当 sound (声音) 的频率 infra- (低于) 20赫兹，就成了 infrasound。</t>
  </si>
  <si>
    <t>低频声音听不到，infrasound次声波。</t>
  </si>
  <si>
    <t>infrasonic</t>
  </si>
  <si>
    <t>son</t>
  </si>
  <si>
    <t>infra- (下面) + son (声音) + -ic (形容词后缀) -&gt; 关于低于正常听力频率的 -&gt; 次声的</t>
  </si>
  <si>
    <t>次声的</t>
  </si>
  <si>
    <t>/ˌɪnfrəˈsɒnɪk/</t>
  </si>
  <si>
    <t>Whales emit infrasonic pulses to navigate in the ocean.</t>
  </si>
  <si>
    <t>鲸鱼发出次声脉冲在海洋中导航。</t>
  </si>
  <si>
    <t>这种 infrasonic (次声的) 信号可以穿透深海，因为它的频率 infra- (太低) 了。</t>
  </si>
  <si>
    <t>infra加son加ic，次声频率要牢记。</t>
  </si>
  <si>
    <t>infrahuman</t>
  </si>
  <si>
    <t>human</t>
  </si>
  <si>
    <t>infra- (下面) + human (人类) -&gt; 等级低于人类的 -&gt; 低于人类水平的</t>
  </si>
  <si>
    <t>低于人类的</t>
  </si>
  <si>
    <t>/ˌɪnfrəˈhjuːmən/</t>
  </si>
  <si>
    <t>The experiment focused on the responses of infrahuman species.</t>
  </si>
  <si>
    <t>实验集中在低于人类水平的物种的反应上。</t>
  </si>
  <si>
    <t>在进化论中，一些生物被认为是 infra- (低于) human (人类) 等级的。</t>
  </si>
  <si>
    <t>human是人类，infra低一等。</t>
  </si>
  <si>
    <t>inframarginal</t>
  </si>
  <si>
    <t>margin</t>
  </si>
  <si>
    <t>infra- (下面) + margin (边缘) + -al (形容词后缀) -&gt; 在边缘线以下的 -&gt; 边际以下的</t>
  </si>
  <si>
    <t>边际以下的</t>
  </si>
  <si>
    <t>/ˌɪnfrəˈmɑːdʒɪnl/</t>
  </si>
  <si>
    <t>The product's cost was inframarginal to the current market price.</t>
  </si>
  <si>
    <t>该产品的成本低于当前市场价格的边际水平。</t>
  </si>
  <si>
    <t>这个 price (价格) 处于 infra- (低于) margin (边际) 的位置，非常有竞争力。</t>
  </si>
  <si>
    <t>margin边缘在，infra低一线。</t>
  </si>
  <si>
    <t>infrastructural</t>
  </si>
  <si>
    <t>infra- (下面) + struct (建设) + -ure (名词后缀) + -al (形容词后缀) -&gt; 关于基础设施的 -&gt; 基础设施的</t>
  </si>
  <si>
    <t>基础设施的</t>
  </si>
  <si>
    <t>/ˌɪnfrəˈstrʌktʃərəl/</t>
  </si>
  <si>
    <t>The city faces serious infrastructural problems.</t>
  </si>
  <si>
    <t>这座城市面临严重的基础设施问题。</t>
  </si>
  <si>
    <t>由于缺乏 infrastructural (基础设施的) 支持，这个地区发展缓慢。</t>
  </si>
  <si>
    <t>基础建设加个al，变为形容词没商量。</t>
  </si>
  <si>
    <t>infraorbital</t>
  </si>
  <si>
    <t>orbit</t>
  </si>
  <si>
    <t>infra- (下面) + orbit (眼眶) + -al (形容词后缀) -&gt; 位于眼眶下方的 -&gt; 眶下的</t>
  </si>
  <si>
    <t>眶下的</t>
  </si>
  <si>
    <t>/ˌɪnfrəˈɔːbɪtl/</t>
  </si>
  <si>
    <t>The surgeon examined the infraorbital nerve.</t>
  </si>
  <si>
    <t>外科医生检查了眶下神经。</t>
  </si>
  <si>
    <t>在眼眶 orbit 的 infra- (下方) 就是 infraorbital 区域。</t>
  </si>
  <si>
    <t>眼眶orbit下，infraorbital看一眼。</t>
  </si>
  <si>
    <t>infraspecific</t>
  </si>
  <si>
    <t>spec</t>
  </si>
  <si>
    <t>infra- (下面) + spec (种类) + -ific (形容词后缀) -&gt; 低于物种层级的 -&gt; 种内的</t>
  </si>
  <si>
    <t>种内的</t>
  </si>
  <si>
    <t>/ˌɪnfrəspəˈsɪfɪk/</t>
  </si>
  <si>
    <t>The study analyzes infraspecific variation in local plants.</t>
  </si>
  <si>
    <t>这项研究分析了当地植物的种内变异。</t>
  </si>
  <si>
    <t>虽然是同一种 spec- (种类)，但在 infra- (更低层级) 仍有 infraspecific 差异。</t>
  </si>
  <si>
    <t>种类之下是种内，infraspecific细入微。</t>
  </si>
  <si>
    <t>infraglacial</t>
  </si>
  <si>
    <t>glaci</t>
  </si>
  <si>
    <t>infra- (下面) + glaci (冰) + -al (形容词后缀) -&gt; 在冰川下面的 -&gt; 冰下的</t>
  </si>
  <si>
    <t>/ˌɪnfrəˈɡleɪʃl/</t>
  </si>
  <si>
    <t>Infraglacial streams flow deep within the ice sheet.</t>
  </si>
  <si>
    <t>冰下河流在冰盖深处流淌。</t>
  </si>
  <si>
    <t>在巨大的 glacier (冰川) 的 infra- (底部) 流动着 infraglacial 溪流。</t>
  </si>
  <si>
    <t>glaci冰川大，infra在它下。</t>
  </si>
  <si>
    <t>icon</t>
  </si>
  <si>
    <t>icon (图像) -&gt; 具有象征意义的图形或人 -&gt; 图标，偶像</t>
  </si>
  <si>
    <t>图标，圣像</t>
  </si>
  <si>
    <t>/ˈaɪkɒn/</t>
  </si>
  <si>
    <t>Click on the icon to open the application.</t>
  </si>
  <si>
    <t>点击图标以打开应用程序。</t>
  </si>
  <si>
    <t>电脑桌面上有很多 icon，它是 software 的缩影。</t>
  </si>
  <si>
    <t>Icon 像，图标框，人人崇拜是偶像。</t>
  </si>
  <si>
    <t>iconic</t>
  </si>
  <si>
    <t>icon (图像/标志) + -ic (形容词后缀，...的) -&gt; 具有图像/标志特征的 -&gt; 标志性的</t>
  </si>
  <si>
    <t>标志性的，偶像的</t>
  </si>
  <si>
    <t>/aɪˈkɒnɪk/</t>
  </si>
  <si>
    <t>The Sydney Opera House is an iconic building.</t>
  </si>
  <si>
    <t>悉尼歌剧院是一座标志性建筑。</t>
  </si>
  <si>
    <t>这座 iconic 建筑，就像城市的 icon 一样著名。</t>
  </si>
  <si>
    <t>Icon 加 ic，标志性最牛气。</t>
  </si>
  <si>
    <t>iconoclast</t>
  </si>
  <si>
    <t>icono-</t>
  </si>
  <si>
    <t>icono- (偶像) + -clast (打破者) -&gt; 打破传统偶像的人 -&gt; 偶像破坏者，特立独行的人</t>
  </si>
  <si>
    <t>偶像破坏者</t>
  </si>
  <si>
    <t>/aɪˈkɒnəklæst/</t>
  </si>
  <si>
    <t>As an iconoclast, the artist rejected all traditional styles.</t>
  </si>
  <si>
    <t>作为一个偶像破坏者，这位艺术家拒绝了所有的传统风格。</t>
  </si>
  <si>
    <t>那个 iconoclast 竟然把最著名的 icon 给毁了。</t>
  </si>
  <si>
    <t>Icon 像，clast 碎，破坏传统不流泪。</t>
  </si>
  <si>
    <t>iconography</t>
  </si>
  <si>
    <t>icono- (图像) + -graphy (书写/研究) -&gt; 对图像的系统性描绘或研究 -&gt; 肖像学，符号学</t>
  </si>
  <si>
    <t>图解，肖像学</t>
  </si>
  <si>
    <t>/ˌaɪkəˈnɒɡrəfi/</t>
  </si>
  <si>
    <t>The professor specialized in the iconography of the Renaissance.</t>
  </si>
  <si>
    <t>这位教授专门研究文艺复兴时期的肖像学。</t>
  </si>
  <si>
    <t>研究 iconography 的学者，对每个 icon 都要 write 一篇论文。</t>
  </si>
  <si>
    <t>Icon 像，graphy 写，图像研究很具体。</t>
  </si>
  <si>
    <t>iconify</t>
  </si>
  <si>
    <t>icon (图标) + -ify (使动后缀) -&gt; 使变成图标 -&gt; 将（窗口）图标化</t>
  </si>
  <si>
    <t>使图标化</t>
  </si>
  <si>
    <t>/aɪˈkɒnɪfaɪ/</t>
  </si>
  <si>
    <t>You can iconify the window to clear the desktop.</t>
  </si>
  <si>
    <t>你可以将窗口图标化以清理桌面。</t>
  </si>
  <si>
    <t>点一下 minimize 按钮，就能 iconify 当前窗口。</t>
  </si>
  <si>
    <t>Icon 像，ify 化，窗口变小图标下。</t>
  </si>
  <si>
    <t>iconology</t>
  </si>
  <si>
    <t>icono- (图像) + -logy (学科) -&gt; 研究图像含义的学科 -&gt; 图像学</t>
  </si>
  <si>
    <t>/ˌaɪkəˈnɒlədʒi/</t>
  </si>
  <si>
    <t>Iconology helps us understand the hidden meanings in art.</t>
  </si>
  <si>
    <t>图像学帮助我们理解艺术中隐藏的含义。</t>
  </si>
  <si>
    <t>学好 iconology，才能读懂画中的 icon 意义。</t>
  </si>
  <si>
    <t>Icon 像，logy 学，图像意义深如雪。</t>
  </si>
  <si>
    <t>iconize</t>
  </si>
  <si>
    <t>icon (偶像) + -ize (使成为) -&gt; 使其成为偶像 -&gt; 偶像化，盲目崇拜</t>
  </si>
  <si>
    <t>/ˈaɪkənaɪz/</t>
  </si>
  <si>
    <t>Fans tend to iconize their favorite pop stars.</t>
  </si>
  <si>
    <t>粉丝们倾向于将他们最喜欢的流行明星偶像化。</t>
  </si>
  <si>
    <t>被过度 iconize 的明星，成了大家的 icon。</t>
  </si>
  <si>
    <t>Icon 像，ize 化，偶像崇拜规模大。</t>
  </si>
  <si>
    <t>aniconic</t>
  </si>
  <si>
    <t>an- (无/非) + icon (图像) + -ic (形容词后缀) -&gt; 没有图像的 -&gt; 无偶像的，无肖像的</t>
  </si>
  <si>
    <t>/ˌænˈaɪkɒnɪk/</t>
  </si>
  <si>
    <t>Some ancient religions were strictly aniconic.</t>
  </si>
  <si>
    <t>一些古代宗教严格禁止偶像崇拜（无偶像的）。</t>
  </si>
  <si>
    <t>这个宗教是 aniconic 的，所以庙里没有 icon。</t>
  </si>
  <si>
    <t>An 是无，icon 像，无像宗教很倔强。</t>
  </si>
  <si>
    <t>iconoscope</t>
  </si>
  <si>
    <t>icono- (图像) + -scope (观察仪器) -&gt; 捕捉图像的仪器 -&gt; 光电摄像管</t>
  </si>
  <si>
    <t>/aɪˈkɒnəskoʊp/</t>
  </si>
  <si>
    <t>The iconoscope was an early form of television camera tube.</t>
  </si>
  <si>
    <t>光电摄像管是早期电视摄像管的一种形式。</t>
  </si>
  <si>
    <t>早期的 television 靠 iconoscope 来 look 图像。</t>
  </si>
  <si>
    <t>Icon 像，scope 看，早期摄像管中办。</t>
  </si>
  <si>
    <t>iconolatry</t>
  </si>
  <si>
    <t>icono- (偶像) + -latry (崇拜) -&gt; 对偶像的膜拜 -&gt; 偶像崇拜</t>
  </si>
  <si>
    <t>/ˌaɪkəˈnɒlətri/</t>
  </si>
  <si>
    <t>Some critics warn against the dangers of cultural iconolatry.</t>
  </si>
  <si>
    <t>一些评论家警告文化偶像崇拜的危险。</t>
  </si>
  <si>
    <t>过度的 iconolatry 会让人迷失在 icon 面前。</t>
  </si>
  <si>
    <t>Icon 像，latry 拜，盲目膜拜坏处带。</t>
  </si>
  <si>
    <t>idiom</t>
  </si>
  <si>
    <t>idio</t>
  </si>
  <si>
    <t>idio (独特的) + -m (名词后缀) -&gt; 某个语言中独特的表达方式 -&gt; 习语</t>
  </si>
  <si>
    <t>习语，成语</t>
  </si>
  <si>
    <t>/ˈɪdiəm/</t>
  </si>
  <si>
    <t>To 'kick the bucket' is an English idiom for dying.</t>
  </si>
  <si>
    <t>“Kick the bucket”是英语中表示死亡的一个习语。</t>
  </si>
  <si>
    <t>学习英语 idiom 越多，表达就越地道。</t>
  </si>
  <si>
    <t>独特的 idio 组成 idiom，开口就是地道习语。</t>
  </si>
  <si>
    <t>idiot</t>
  </si>
  <si>
    <t>idio (私人的) + -t (人) -&gt; 仅生活在私人世界而无公共常识的人 -&gt; 白痴</t>
  </si>
  <si>
    <t>白痴，笨蛋</t>
  </si>
  <si>
    <t>/ˈɪdiət/</t>
  </si>
  <si>
    <t>Stop acting like an idiot and focus on your work.</t>
  </si>
  <si>
    <t>别像个白痴一样，专心工作。</t>
  </si>
  <si>
    <t>那个 idiot 总是活在自己的 idio 世界里。</t>
  </si>
  <si>
    <t>只管私人 idio 事务，就变成了 idiot 笨蛋。</t>
  </si>
  <si>
    <t>idiomatic</t>
  </si>
  <si>
    <t>idio (独特的) + -m (名词后缀) + -atic (形容词后缀) -&gt; 符合独特表达习惯的 -&gt; 地道的</t>
  </si>
  <si>
    <t>地道的，惯用的</t>
  </si>
  <si>
    <t>/ˌɪdiəˈmætɪk/</t>
  </si>
  <si>
    <t>She speaks fluent and idiomatic English.</t>
  </si>
  <si>
    <t>她说一口流利且地道的英语。</t>
  </si>
  <si>
    <t>想让英语更 idiomatic，就要多背 idiom。</t>
  </si>
  <si>
    <t>独特表达加 atic，地道惯用真地气。</t>
  </si>
  <si>
    <t>idiotic</t>
  </si>
  <si>
    <t>idio (私人的/缺乏常识的) + -t (人) + -ic (形容词后缀) -&gt; 表现得像白痴一样的 -&gt; 愚蠢的</t>
  </si>
  <si>
    <t>愚蠢的，白痴的</t>
  </si>
  <si>
    <t>/ˌɪdiˈɒtɪk/</t>
  </si>
  <si>
    <t>It was an idiotic thing to say.</t>
  </si>
  <si>
    <t>那是句极其愚蠢的话。</t>
  </si>
  <si>
    <t>他的 idiotic 行为让大家都感到很尴尬。</t>
  </si>
  <si>
    <t>白痴 idiot 后加 ic，愚蠢行为没逻辑。</t>
  </si>
  <si>
    <t>idiosyncrasy</t>
  </si>
  <si>
    <t>idio-</t>
  </si>
  <si>
    <t>cras</t>
  </si>
  <si>
    <t>idio- (独特的) + syn- (共同) + cras (混合) + -y (名词后缀) -&gt; 混合在一起的独特特质 -&gt; 癖好</t>
  </si>
  <si>
    <t>（个人特有的）习惯，癖好</t>
  </si>
  <si>
    <t>/ˌɪdiəˈsɪŋkrəsi/</t>
  </si>
  <si>
    <t>One of his idiosyncrasies is that he always wears odd socks.</t>
  </si>
  <si>
    <t>他的癖好之一是总穿不配套的袜子。</t>
  </si>
  <si>
    <t>每个人的 idiosyncrasy 都是他们独有的 idio 标签。</t>
  </si>
  <si>
    <t>独特 idio 混合 syn，癖好 cras-y 记在心。</t>
  </si>
  <si>
    <t>idiolect</t>
  </si>
  <si>
    <t>idio (个人的) + lect (说话) -&gt; 个人独特的说话方式 -&gt; 个人方言</t>
  </si>
  <si>
    <t>个人方言，个人言语习惯</t>
  </si>
  <si>
    <t>/ˈɪdiəlekt/</t>
  </si>
  <si>
    <t>The author has a distinctive idiolect that makes his prose easy to recognize.</t>
  </si>
  <si>
    <t>这位作家有独特的个人言语习惯，使他的散文很容易被认出来。</t>
  </si>
  <si>
    <t>每个人都有自己的 idiolect，这让说话风格各异。</t>
  </si>
  <si>
    <t>个人 idio 说话 lect，独特语感不用借。</t>
  </si>
  <si>
    <t>idiopathic</t>
  </si>
  <si>
    <t>idio (自己的/独特的) + path (病/痛苦) + -ic (形容词后缀) -&gt; 疾病自己产生的（找不到外部原因） -&gt; 特发的</t>
  </si>
  <si>
    <t>（病）病因不明的，特发的</t>
  </si>
  <si>
    <t>/ˌɪdiəˈpæθɪk/</t>
  </si>
  <si>
    <t>The patient suffered from idiopathic epilepsy.</t>
  </si>
  <si>
    <t>这名患者患有特发性癫痫。</t>
  </si>
  <si>
    <t>这种病是 idiopathic 的，也就是病因是自发的。</t>
  </si>
  <si>
    <t>病 path 来自自己 idio，病因不明难捉摸。</t>
  </si>
  <si>
    <t>idiograph</t>
  </si>
  <si>
    <t>idio (个人的) + graph (写/画) -&gt; 个人独特的署名或标志 -&gt; 私人商标</t>
  </si>
  <si>
    <t>私人商标，私人署名</t>
  </si>
  <si>
    <t>/ˈɪdiəɡræf/</t>
  </si>
  <si>
    <t>The artist marked the corner of the painting with his idiograph.</t>
  </si>
  <si>
    <t>艺术家在画作的角落留下了他的私人署名。</t>
  </si>
  <si>
    <t>他在信封上印上了代表个人的 idiograph。</t>
  </si>
  <si>
    <t>个人 idio 书写 graph，私人商标不作假。</t>
  </si>
  <si>
    <t>idiomorphic</t>
  </si>
  <si>
    <t>idio (独特的) + morph (形状) + -ic (形容词后缀) -&gt; 具有独特形状的 -&gt; 自形的</t>
  </si>
  <si>
    <t>自形的，固有形状的</t>
  </si>
  <si>
    <t>/ˌɪdiəˈmɔːfɪk/</t>
  </si>
  <si>
    <t>Geologists found idiomorphic crystals in the volcanic rock.</t>
  </si>
  <si>
    <t>地质学家在火山岩中发现了自形晶体。</t>
  </si>
  <si>
    <t>idiomorphic 晶体具有不受外界影响的独特形状。</t>
  </si>
  <si>
    <t>形状 morph 独特 idio，自形晶体有轮廓。</t>
  </si>
  <si>
    <t>idioplasm</t>
  </si>
  <si>
    <t>idio (独特的) + plasm (物质/原生质) -&gt; 决定个体特性的原生质 -&gt; 种质</t>
  </si>
  <si>
    <t>种质，遗传物质</t>
  </si>
  <si>
    <t>/ˈɪdiəplæzəm/</t>
  </si>
  <si>
    <t>Idioplasm is the part of the germ plasm that carries hereditary characteristics.</t>
  </si>
  <si>
    <t>种质是生殖质中携带遗传特性的部分。</t>
  </si>
  <si>
    <t>生物的遗传特性藏在 idioplasm 中。</t>
  </si>
  <si>
    <t>生命物质 plasm，独特 idio 传特性。</t>
  </si>
  <si>
    <t>ignite</t>
  </si>
  <si>
    <t>ign-</t>
  </si>
  <si>
    <t>ign (火) + -ite (使...) -&gt; 使其产生火 -&gt; 点燃</t>
  </si>
  <si>
    <t>点燃</t>
  </si>
  <si>
    <t>/ɪɡˈnaɪt/</t>
  </si>
  <si>
    <t>The fuel will ignite at a certain temperature.</t>
  </si>
  <si>
    <t>燃料在一定温度下会燃烧。</t>
  </si>
  <si>
    <t>用打火机 ignite (点燃) 那个 candle。</t>
  </si>
  <si>
    <t>ign 是火，-ite 动词，一点就着 ignite。</t>
  </si>
  <si>
    <t>ignition</t>
  </si>
  <si>
    <t>ign (火) + -ition (名词后缀) -&gt; 产生火的动作 -&gt; 点火</t>
  </si>
  <si>
    <t>点火；着火</t>
  </si>
  <si>
    <t>/ɪɡˈnɪʃn/</t>
  </si>
  <si>
    <t>He turned the key in the ignition.</t>
  </si>
  <si>
    <t>他拧动了点火开关。</t>
  </si>
  <si>
    <t>开车前要先转动 ignition (点火) 开关。</t>
  </si>
  <si>
    <t>汽车点火 ignition，引擎启动真带劲。</t>
  </si>
  <si>
    <t>igniter</t>
  </si>
  <si>
    <t>ign (火) + -ite (动词) + -er (人或物) -&gt; 用来点火的工具 -&gt; 点火器</t>
  </si>
  <si>
    <t>点火器</t>
  </si>
  <si>
    <t>/ɪɡˈnaɪtər/</t>
  </si>
  <si>
    <t>The igniter of the rocket failed to work.</t>
  </si>
  <si>
    <t>火箭的点火器没能正常工作。</t>
  </si>
  <si>
    <t>这个 igniter (点火器) 坏了，打不着火。</t>
  </si>
  <si>
    <t>点火之人或机器，-er 加上 igniter。</t>
  </si>
  <si>
    <t>igneous</t>
  </si>
  <si>
    <t>ign (火) + -eous (像...的) -&gt; 像火形成的 -&gt; 火成的</t>
  </si>
  <si>
    <t>（地理）火成的</t>
  </si>
  <si>
    <t>/ˈɪɡniəs/</t>
  </si>
  <si>
    <t>Granite is a typical igneous rock.</t>
  </si>
  <si>
    <t>花岗岩是一种典型的火成岩。</t>
  </si>
  <si>
    <t>岩浆冷却后形成了 igneous (火成的) 岩石。</t>
  </si>
  <si>
    <t>地质岩石 igneous，烈火熔炼真坚固。</t>
  </si>
  <si>
    <t>ignitable</t>
  </si>
  <si>
    <t>ign (火) + -it (连字符) + -able (能...的) -&gt; 能够起火的 -&gt; 可燃的</t>
  </si>
  <si>
    <t>可燃的</t>
  </si>
  <si>
    <t>/ɪɡˈnaɪtəbl/</t>
  </si>
  <si>
    <t>Gasoline is a highly ignitable liquid.</t>
  </si>
  <si>
    <t>汽油是一种高度可燃的液体。</t>
  </si>
  <si>
    <t>这些易碎品中混有 ignitable (可燃的) 物质。</t>
  </si>
  <si>
    <t>容易起火 ignitable，千万远离打火机。</t>
  </si>
  <si>
    <t>reignite</t>
  </si>
  <si>
    <t>re- (再次) + ign (火) + -ite (使...) -&gt; 再次产生火 -&gt; 重新点燃</t>
  </si>
  <si>
    <t>重新点燃</t>
  </si>
  <si>
    <t>/ˌriːɪɡˈnaɪt/</t>
  </si>
  <si>
    <t>The controversy has been reignited by the new report.</t>
  </si>
  <si>
    <t>新的报告使这场争议重新升温。</t>
  </si>
  <si>
    <t>这次事件 reignite (重新点燃) 了人们的怒火。</t>
  </si>
  <si>
    <t>re- 表示又一次，重新点燃 reignite。</t>
  </si>
  <si>
    <t>preignition</t>
  </si>
  <si>
    <t>pre- (预先) + ign (火) + -ition (名词后缀) -&gt; 在预定时间前着火 -&gt; 早燃/提前点火</t>
  </si>
  <si>
    <t>早燃</t>
  </si>
  <si>
    <t>/ˌpriːɪɡˈnɪʃn/</t>
  </si>
  <si>
    <t>Preignition can cause damage to the engine.</t>
  </si>
  <si>
    <t>提前点火会造成发动机损伤。</t>
  </si>
  <si>
    <t>引擎发生了 preignition (早燃) 现象。</t>
  </si>
  <si>
    <t>pre- 是在前，提前点火 preignition。</t>
  </si>
  <si>
    <t>autoignition</t>
  </si>
  <si>
    <t>auto-</t>
  </si>
  <si>
    <t>auto- (自动) + ign (火) + -ition (名词后缀) -&gt; 自己产生火的行为 -&gt; 自燃</t>
  </si>
  <si>
    <t>自燃</t>
  </si>
  <si>
    <t>/ˌɔːtoʊɪɡˈnɪʃn/</t>
  </si>
  <si>
    <t>The autoignition temperature of paper is 233 degrees Celsius.</t>
  </si>
  <si>
    <t>纸张的自燃温度是233摄氏度。</t>
  </si>
  <si>
    <t>磷的 autoignition (自燃) 温度非常低。</t>
  </si>
  <si>
    <t>auto- 表示自动，自己着火 autoignition。</t>
  </si>
  <si>
    <t>ignitability</t>
  </si>
  <si>
    <t>ign (火) + -it (连字符) + -ability (性质) -&gt; 容易起火的性质 -&gt; 可燃性</t>
  </si>
  <si>
    <t>可燃性</t>
  </si>
  <si>
    <t>/ɪɡˌnaɪtəˈbɪləti/</t>
  </si>
  <si>
    <t>Safety tests measured the ignitability of the materials.</t>
  </si>
  <si>
    <t>安全测试衡量了这些材料的可燃性。</t>
  </si>
  <si>
    <t>这种新型塑料具有极佳的 ignitability (可燃性)。</t>
  </si>
  <si>
    <t>-ability 讲属性，着火属性 ignitability。</t>
  </si>
  <si>
    <t>reignition</t>
  </si>
  <si>
    <t>re- (重新) + ign (火) + -ition (名词后缀) -&gt; 再次着火的行为 -&gt; 复燃</t>
  </si>
  <si>
    <t>复燃；再点火</t>
  </si>
  <si>
    <t>/ˌriːɪɡˈnɪʃn/</t>
  </si>
  <si>
    <t>Firefighters monitored the site for reignition.</t>
  </si>
  <si>
    <t>消防员在现场监控以防复燃。</t>
  </si>
  <si>
    <t>火灾现场要警惕 reignition (复燃) 的风险。</t>
  </si>
  <si>
    <t>扑灭大火防 reignition，消防安全记在心。</t>
  </si>
  <si>
    <t>hyperactive</t>
  </si>
  <si>
    <t>hyper- (过度) + act (行动) + -ive (形容词后缀) -&gt; 行为过度的 -&gt; 多动的</t>
  </si>
  <si>
    <t>/ˌhaɪpərˈæktɪv/</t>
  </si>
  <si>
    <t>The hyperactive child has difficulty sitting still in class.</t>
  </si>
  <si>
    <t>那个多动的孩子在课堂上很难安静坐着。</t>
  </si>
  <si>
    <t>那个 hyperactive 的孩子一直在 act，根本停不下来。</t>
  </si>
  <si>
    <t>hyper 加 act，过度行动是多动。</t>
  </si>
  <si>
    <t>hypermarket</t>
  </si>
  <si>
    <t>market</t>
  </si>
  <si>
    <t>hyper- (超) + market (市场) -&gt; 规模超过普通水平的市场 -&gt; 超级市场</t>
  </si>
  <si>
    <t>大型超市</t>
  </si>
  <si>
    <t>/ˈhaɪpərmɑːrkɪt/</t>
  </si>
  <si>
    <t>We bought all our groceries at the hypermarket.</t>
  </si>
  <si>
    <t>我们在那家大型超市买了所有的杂货。</t>
  </si>
  <si>
    <t>在 hypermarket 这种大 market 里，什么都能买到。</t>
  </si>
  <si>
    <t>超级市场 hypermarket，大到让你逛个够。</t>
  </si>
  <si>
    <t>hypertension</t>
  </si>
  <si>
    <t>tens</t>
  </si>
  <si>
    <t>hyper- (过度) + tens (拉伸/压力) + -ion (名词后缀) -&gt; 压力过度 -&gt; 高血压</t>
  </si>
  <si>
    <t>高血压</t>
  </si>
  <si>
    <t>/ˌhaɪpərˈtenʃn/</t>
  </si>
  <si>
    <t>Stress is a major cause of hypertension.</t>
  </si>
  <si>
    <t>压力是导致高血压的主要原因。</t>
  </si>
  <si>
    <t>压力让血管 tens，于是就有了 hypertension。</t>
  </si>
  <si>
    <t>压力过度 hyper-tens，血压升高要当心。</t>
  </si>
  <si>
    <t>hyperlink</t>
  </si>
  <si>
    <t>link</t>
  </si>
  <si>
    <t>hyper- (超) + link (链接) -&gt; 超越文本限制的链接 -&gt; 超链接</t>
  </si>
  <si>
    <t>超链接</t>
  </si>
  <si>
    <t>/ˈhaɪpərlɪŋk/</t>
  </si>
  <si>
    <t>Click on the hyperlink to visit our website.</t>
  </si>
  <si>
    <t>点击超链接访问我们的网站。</t>
  </si>
  <si>
    <t>点击这个 hyperlink，它能 link 到另一个网页。</t>
  </si>
  <si>
    <t>网络链接 hyperlink，一点就能跨时空。</t>
  </si>
  <si>
    <t>hypercritical</t>
  </si>
  <si>
    <t>crit</t>
  </si>
  <si>
    <t>hyper- (过度) + crit (判断/批评) + -ic (形容词后缀) + -al (形容词后缀) -&gt; 批评过度的 -&gt; 苛求的</t>
  </si>
  <si>
    <t>吹毛求疵的</t>
  </si>
  <si>
    <t>/ˌhaɪpərˈkrɪtɪkl/</t>
  </si>
  <si>
    <t>She is hypercritical of every mistake her staff makes.</t>
  </si>
  <si>
    <t>她对员工犯的每一个错误都极度苛刻。</t>
  </si>
  <si>
    <t>他太 hypercritical 了，总是对别人的 crit 没完没了。</t>
  </si>
  <si>
    <t>过度批评 hypercritical，吹毛求疵太严格。</t>
  </si>
  <si>
    <t>hyperbole</t>
  </si>
  <si>
    <t>bole</t>
  </si>
  <si>
    <t>hyper- (超越) + bole (投掷) -&gt; 话投掷得太远了 -&gt; 夸张法</t>
  </si>
  <si>
    <t>夸张法</t>
  </si>
  <si>
    <t>/haɪˈpɜːrbəli/</t>
  </si>
  <si>
    <t>I've told you a million times' is an example of hyperbole.</t>
  </si>
  <si>
    <t>‘我已经告诉过你一百万次了’是夸张法的一个例子。</t>
  </si>
  <si>
    <t>他说的话简直是 hyperbole，把牛皮吹到了 hyper 空间。</t>
  </si>
  <si>
    <t>语言投掷 hyperbole，修辞夸张显神奇。</t>
  </si>
  <si>
    <t>hypersensitive</t>
  </si>
  <si>
    <t>sens</t>
  </si>
  <si>
    <t>hyper- (过度) + sens (感觉) + -itive (形容词后缀) -&gt; 感觉过度的 -&gt; 过敏的</t>
  </si>
  <si>
    <t>非常敏感的</t>
  </si>
  <si>
    <t>/ˌhaɪpərˈsensətɪv/</t>
  </si>
  <si>
    <t>He is hypersensitive to criticism.</t>
  </si>
  <si>
    <t>他对批评极其敏感。</t>
  </si>
  <si>
    <t>他的 sense 太发达，导致他变得 hypersensitive。</t>
  </si>
  <si>
    <t>感觉过度 hypersensitive，风吹草动都过敏。</t>
  </si>
  <si>
    <t>hyperventilate</t>
  </si>
  <si>
    <t>ventil</t>
  </si>
  <si>
    <t>hyper- (过度) + ventil (通风/呼吸) + -ate (动词后缀) -&gt; 呼吸过度的 -&gt; 换气过度</t>
  </si>
  <si>
    <t>换气过度</t>
  </si>
  <si>
    <t>/ˌhaɪpərˈventɪleɪt/</t>
  </si>
  <si>
    <t>When she panics, she begins to hyperventilate.</t>
  </si>
  <si>
    <t>她恐慌时，就开始过度换气。</t>
  </si>
  <si>
    <t>紧张时 ventil 会变快，甚至会 hyperventilate。</t>
  </si>
  <si>
    <t>过度通气 hyperventilate，呼吸急促难平静。</t>
  </si>
  <si>
    <t>hypertext</t>
  </si>
  <si>
    <t>text</t>
  </si>
  <si>
    <t>hyper- (超) + text (文本) -&gt; 超越传统线性结构的文本 -&gt; 超文本</t>
  </si>
  <si>
    <t>超文本</t>
  </si>
  <si>
    <t>/ˈhaɪpərtekst/</t>
  </si>
  <si>
    <t>HTML stands for HyperText Markup Language.</t>
  </si>
  <si>
    <t>HTML 代表超文本标记语言。</t>
  </si>
  <si>
    <t>普通的 text 是线性的，网页上的 hypertext 是网状的。</t>
  </si>
  <si>
    <t>超越文本 hypertext，网页语言基本功。</t>
  </si>
  <si>
    <t>hyperspace</t>
  </si>
  <si>
    <t>space</t>
  </si>
  <si>
    <t>hyper- (超) + space (空间) -&gt; 超越普通三维空间的空间 -&gt; 超空间</t>
  </si>
  <si>
    <t>超空间</t>
  </si>
  <si>
    <t>/ˈhaɪpərspeɪs/</t>
  </si>
  <si>
    <t>The starship jumped into hyperspace.</t>
  </si>
  <si>
    <t>星际飞船跳入了超空间。</t>
  </si>
  <si>
    <t>在科幻小说里，飞船可以穿过 hyperspace 到达遥远的 space。</t>
  </si>
  <si>
    <t>跨越时空 hyperspace，星际旅行靠它快。</t>
  </si>
  <si>
    <t>hypothesis</t>
  </si>
  <si>
    <t>thes</t>
  </si>
  <si>
    <t>hypo- (在...之下) + thes (放置) + -is (名词后缀) -&gt; 放置在事实底层的、待证实的想法 -&gt; 假设</t>
  </si>
  <si>
    <t>假设，假说</t>
  </si>
  <si>
    <t>/haɪˈpɒθəsɪs/</t>
  </si>
  <si>
    <t>The scientists are testing a new hypothesis about climate change.</t>
  </si>
  <si>
    <t>科学家们正在测试一个关于气候变化的新假设。</t>
  </si>
  <si>
    <t>这个 hypothesis 是放在真理 hypo- (之下) 的 foundation，需要实验证明。</t>
  </si>
  <si>
    <t>hypo在下thes放，假设前提莫遗忘。</t>
  </si>
  <si>
    <t>hypothetical</t>
  </si>
  <si>
    <t>thet</t>
  </si>
  <si>
    <t>hypo- (在...之下) + thet (放置) + -ic (形容词后缀) + -al (形容词后缀) -&gt; 处于假设状态之下的 -&gt; 假设的</t>
  </si>
  <si>
    <t>假设的，假定的</t>
  </si>
  <si>
    <t>/ˌhaɪpəˈθetɪkl/</t>
  </si>
  <si>
    <t>Let's look at a hypothetical situation where resources are limited.</t>
  </si>
  <si>
    <t>让我们来看一个资源有限的假设情况。</t>
  </si>
  <si>
    <t>这只是个 hypothetical 的例子，别太认真，它还在 hypo- (下面) 没浮出水面。</t>
  </si>
  <si>
    <t>hypothetical 假设的，虚幻场景不真实的。</t>
  </si>
  <si>
    <t>hypocrite</t>
  </si>
  <si>
    <t>hypo- (在...之下) + crit (判断) + -e (名词后缀) -&gt; 在面具下进行评判或表演的人 -&gt; 伪君子</t>
  </si>
  <si>
    <t>伪君子，虚伪的人</t>
  </si>
  <si>
    <t>/ˈhɪpəkrɪt/</t>
  </si>
  <si>
    <t>He is a hypocrite who says one thing and does another.</t>
  </si>
  <si>
    <t>他是一个言行不一的伪君子。</t>
  </si>
  <si>
    <t>这个 hypocrite 总是躲在 hypo- (面具之下) 评判他人。</t>
  </si>
  <si>
    <t>hypocrite 伪君子，面具下面藏影子。</t>
  </si>
  <si>
    <t>hypodermic</t>
  </si>
  <si>
    <t>derm</t>
  </si>
  <si>
    <t>hypo- (在...之下) + derm (皮肤) + -ic (形容词后缀) -&gt; 在皮肤之下的 -&gt; 皮下的</t>
  </si>
  <si>
    <t>皮下的，皮下注射的</t>
  </si>
  <si>
    <t>/ˌhaɪpəˈdɜːmɪk/</t>
  </si>
  <si>
    <t>The doctor used a hypodermic needle to give the flu shot.</t>
  </si>
  <si>
    <t>医生用皮下注射针头注射流感疫苗。</t>
  </si>
  <si>
    <t>这种 hypodermic 针头能直接穿透 dermis 到达 hypo- (下面)。</t>
  </si>
  <si>
    <t>hypo在下derm皮，皮下注射快就医。</t>
  </si>
  <si>
    <t>hypotension</t>
  </si>
  <si>
    <t>hypo- (低于) + tens (拉伸/压力) + -ion (名词后缀) -&gt; 压力低于正常水平 -&gt; 低血压</t>
  </si>
  <si>
    <t>低血压</t>
  </si>
  <si>
    <t>/ˌhaɪpəʊˈtenʃn/</t>
  </si>
  <si>
    <t>Symptoms of hypotension include dizziness and fainting.</t>
  </si>
  <si>
    <t>低血压的症状包括头晕和昏厥。</t>
  </si>
  <si>
    <t>他的 tension 太 hypo- (低) 了，医生诊断为 hypotension。</t>
  </si>
  <si>
    <t>hypotension 低血压，头晕目眩真可怕。</t>
  </si>
  <si>
    <t>hypothermia</t>
  </si>
  <si>
    <t>hypo- (低于) + therm (热) + -ia (疾病/状态) -&gt; 体热低于正常水平 -&gt; 体温过低</t>
  </si>
  <si>
    <t>体温过低，低温症</t>
  </si>
  <si>
    <t>/ˌhaɪpəˈθɜːmiə/</t>
  </si>
  <si>
    <t>The hikers were suffering from hypothermia after the storm.</t>
  </si>
  <si>
    <t>暴风雨后，登山者们患上了体温过低症。</t>
  </si>
  <si>
    <t>在冰水中 therm (热量) 迅速下降到 hypo- (之下)，导致了 hypothermia。</t>
  </si>
  <si>
    <t>hypo变低therm热，体温过低冻僵了。</t>
  </si>
  <si>
    <t>hypoglycemia</t>
  </si>
  <si>
    <t>glyc</t>
  </si>
  <si>
    <t>hypo- (低于) + glyc (糖) + -em (血) + -ia (病症) -&gt; 血液中糖分过低 -&gt; 低血糖</t>
  </si>
  <si>
    <t>低血糖</t>
  </si>
  <si>
    <t>/ˌhaɪpəʊɡlaɪˈsiːmiə/</t>
  </si>
  <si>
    <t>People with hypoglycemia need to monitor their blood sugar levels.</t>
  </si>
  <si>
    <t>患有低血糖的人需要监测他们的血糖水平。</t>
  </si>
  <si>
    <t>由于 glyc (糖) 处于 hypo- (低位)，他感觉无力，这就是 hypoglycemia。</t>
  </si>
  <si>
    <t>hypo低位glyc糖，血糖太低没力量。</t>
  </si>
  <si>
    <t>hypoxia</t>
  </si>
  <si>
    <t>hyp-</t>
  </si>
  <si>
    <t>ox</t>
  </si>
  <si>
    <t>hyp- (低于) + ox (氧气) + -ia (名词后缀/病症) -&gt; 氧气含量低于正常水平 -&gt; 缺氧</t>
  </si>
  <si>
    <t>缺氧，低氧</t>
  </si>
  <si>
    <t>/haɪˈpɒksiə/</t>
  </si>
  <si>
    <t>Mountain climbers must be careful of hypoxia at high altitudes.</t>
  </si>
  <si>
    <t>登山者在高海拔地区必须小心缺氧。</t>
  </si>
  <si>
    <t>在高山上 ox (氧气) 变得很 hyp- (低)，容易发生 hypoxia。</t>
  </si>
  <si>
    <t>hyp变低ox氧，缺氧胸闷真不爽。</t>
  </si>
  <si>
    <t>hypoallergenic</t>
  </si>
  <si>
    <t>allergen</t>
  </si>
  <si>
    <t>hypo- (低于) + allergen (过敏原) + -ic (形容词后缀) -&gt; 过敏原含量低 -&gt; 低致敏性的</t>
  </si>
  <si>
    <t>（化妆品等）低致敏性的</t>
  </si>
  <si>
    <t>/ˌhaɪpəʊˌæləˈdʒenɪk/</t>
  </si>
  <si>
    <t>This pillow is hypoallergenic and safe for sensitive people.</t>
  </si>
  <si>
    <t>这个枕头是低致敏性的，对敏感人群很安全。</t>
  </si>
  <si>
    <t>敏感肌要用 hypoallergenic 的产品，因为 allergen 含量非常 hypo- (低)。</t>
  </si>
  <si>
    <t>hypoallergenic 低致敏，过敏体质最亲近。</t>
  </si>
  <si>
    <t>hypocritical</t>
  </si>
  <si>
    <t>hypo- (在...之下) + crit (判断) + -ic (形容词后缀) + -al (形容词后缀) -&gt; 像伪君子一样的 -&gt; 虚伪的</t>
  </si>
  <si>
    <t>虚伪的，伪善的</t>
  </si>
  <si>
    <t>/ˌhɪpəˈkrɪtɪkl/</t>
  </si>
  <si>
    <t>It would be hypocritical of me to advise you to do something I wouldn't do myself.</t>
  </si>
  <si>
    <t>如果我建议你去做我自己都不愿做的事，那就太虚伪了。</t>
  </si>
  <si>
    <t>这种 hypocritical 的行为就像是在 hypo- (面具下) 演出的 crit (评判)。</t>
  </si>
  <si>
    <t>hypocritical 变虚伪，言行不一真倒霉。</t>
  </si>
  <si>
    <t>im- (不) + poss (力量/能力) + -ible (能...的) -&gt; 没有能力做到的 -&gt; 不可能的</t>
  </si>
  <si>
    <t>It's impossible to finish the work in one day.</t>
  </si>
  <si>
    <t>一天之内完成这项工作是不可能的。</t>
  </si>
  <si>
    <t>这个任务太 impossible，因为我根本没有那个 power。</t>
  </si>
  <si>
    <t>im是不，poss是能，impossible就是不能。</t>
  </si>
  <si>
    <t>incorrect</t>
  </si>
  <si>
    <t>correct</t>
  </si>
  <si>
    <t>in- (不) + correct (正确的) -&gt; 并不是正确的 -&gt; 错误的</t>
  </si>
  <si>
    <t>不正确的，错误的</t>
  </si>
  <si>
    <t>/ˌɪnkəˈrekt/</t>
  </si>
  <si>
    <t>The information you provided is incorrect.</t>
  </si>
  <si>
    <t>你提供的信息是不正确的。</t>
  </si>
  <si>
    <t>他的答案很 incorrect，所以老师打了一个大叉。</t>
  </si>
  <si>
    <t>in为不，correct对，incorrect就是错。</t>
  </si>
  <si>
    <t>il- (不) + leg (法律) + -al (形容词后缀) -&gt; 违反法律的 -&gt; 非法的</t>
  </si>
  <si>
    <t>非法的，违法的</t>
  </si>
  <si>
    <t>It is illegal to park your car here.</t>
  </si>
  <si>
    <t>在这里停车是非法的。</t>
  </si>
  <si>
    <t>那是 illegal 的行为，警察会把你带走。</t>
  </si>
  <si>
    <t>il是不，leg是法，illegal就是犯了法。</t>
  </si>
  <si>
    <t>irregular</t>
  </si>
  <si>
    <t>ir-</t>
  </si>
  <si>
    <t>regul</t>
  </si>
  <si>
    <t>ir- (不) + regul (规则) + -ar (形容词后缀) -&gt; 不符合规则的 -&gt; 不规则的</t>
  </si>
  <si>
    <t>不规则的，不整齐的</t>
  </si>
  <si>
    <t>/ɪˈreɡjələ(r)/</t>
  </si>
  <si>
    <t>The old stone wall was made of irregular blocks.</t>
  </si>
  <si>
    <t>那面旧石墙是由不规则的石块砌成的。</t>
  </si>
  <si>
    <t>这些形状很 irregular，完全没有 regular 的美感。</t>
  </si>
  <si>
    <t>ir为不，regul规，irregular不规则。</t>
  </si>
  <si>
    <t>invisible</t>
  </si>
  <si>
    <t>vis</t>
  </si>
  <si>
    <t>in- (不) + vis (看) + -ible (能...的) -&gt; 不能被看到的 -&gt; 看不见的</t>
  </si>
  <si>
    <t>看不见的，无形的</t>
  </si>
  <si>
    <t>/ɪnˈvɪzəbl/</t>
  </si>
  <si>
    <t>The stars are invisible during the day.</t>
  </si>
  <si>
    <t>白天看不见星星。</t>
  </si>
  <si>
    <t>穿上 invisible 斗篷，你就变得不可见了。</t>
  </si>
  <si>
    <t>in是不，vis是看，invisible看不见。</t>
  </si>
  <si>
    <t>pati</t>
  </si>
  <si>
    <t>im- (不) + pati (忍受) + -ent (形容词后缀) -&gt; 不能忍受等待的 -&gt; 不耐烦的</t>
  </si>
  <si>
    <t>不耐烦的，急躁的</t>
  </si>
  <si>
    <t>Don't be so impatient; dinner will be ready soon.</t>
  </si>
  <si>
    <t>别这么不耐烦，晚饭很快就好了。</t>
  </si>
  <si>
    <t>排队太久让我变得 impatient，我快不能忍受了。</t>
  </si>
  <si>
    <t>im是不，pati忍，impatient不耐烦。</t>
  </si>
  <si>
    <t>illogical</t>
  </si>
  <si>
    <t>il- (不) + logic (逻辑) + -al (形容词后缀) -&gt; 不符合逻辑的 -&gt; 不合逻辑的</t>
  </si>
  <si>
    <t>不合逻辑的，荒谬的</t>
  </si>
  <si>
    <t>/ɪˈlɒdʒɪkl/</t>
  </si>
  <si>
    <t>His argument was completely illogical.</t>
  </si>
  <si>
    <t>他的论点完全不合逻辑。</t>
  </si>
  <si>
    <t>你的想法很 illogical，完全没有 logic 支撑。</t>
  </si>
  <si>
    <t>il是不，logic理，illogical没道理。</t>
  </si>
  <si>
    <t>independent</t>
  </si>
  <si>
    <t>pend</t>
  </si>
  <si>
    <t>in- (不) + de- (加强/下) + pend (悬挂) + -ent (形容词后缀) -&gt; 不挂在别人下面的 -&gt; 独立的</t>
  </si>
  <si>
    <t>独立的，自主的</t>
  </si>
  <si>
    <t>/ˌɪndɪˈpendənt/</t>
  </si>
  <si>
    <t>India became an independent country in 1947.</t>
  </si>
  <si>
    <t>印度在1947年成为一个独立的国家。</t>
  </si>
  <si>
    <t>作为一个 independent 的人，我不喜欢 depend on 别人。</t>
  </si>
  <si>
    <t>in是不，pend是挂，independent不依靠。</t>
  </si>
  <si>
    <t>irresponsible</t>
  </si>
  <si>
    <t>respons</t>
  </si>
  <si>
    <t>ir- (不) + respons (响应/负责) + -ible (能...的) -&gt; 不能负责的 -&gt; 不负责任的</t>
  </si>
  <si>
    <t>不负责任的</t>
  </si>
  <si>
    <t>/ˌɪrɪˈspɒnsəbl/</t>
  </si>
  <si>
    <t>It was irresponsible of you to leave the door unlocked.</t>
  </si>
  <si>
    <t>你不锁门真是太不负责任了。</t>
  </si>
  <si>
    <t>他这种 irresponsible 的态度，让人无法信任。</t>
  </si>
  <si>
    <t>ir是不，respons责，irresponsible没责任。</t>
  </si>
  <si>
    <t>immoral</t>
  </si>
  <si>
    <t>mor</t>
  </si>
  <si>
    <t>im- (不) + mor (道德/习俗) + -al (形容词后缀) -&gt; 违反道德的 -&gt; 不道德的</t>
  </si>
  <si>
    <t>不道德的，邪恶的</t>
  </si>
  <si>
    <t>/ɪˈmɒrəl/</t>
  </si>
  <si>
    <t>Stealing is considered an immoral act.</t>
  </si>
  <si>
    <t>偷窃被认为是不道德的行为。</t>
  </si>
  <si>
    <t>这种 immoral 的行为会受到良心的谴责。</t>
  </si>
  <si>
    <t>im是不，mor道德，immoral缺大德。</t>
  </si>
  <si>
    <t>homogeneous</t>
  </si>
  <si>
    <t>gene</t>
  </si>
  <si>
    <t>homo- (相同) + gene (种类/基因) + -ous (形容词后缀) -&gt; 具有相同种类的 -&gt; 同质的</t>
  </si>
  <si>
    <t>同质的/均匀的</t>
  </si>
  <si>
    <t>/ˌhəʊməˈdʒiːniəs/</t>
  </si>
  <si>
    <t>The population of the small village is homogeneous.</t>
  </si>
  <si>
    <t>这个小村庄的人口是同质的。</t>
  </si>
  <si>
    <t>在这片 homogeneous 的土地上，长出的 crops 都是一样的。</t>
  </si>
  <si>
    <t>homo 相同 gene 种，ous 形容同质中。</t>
  </si>
  <si>
    <t>homophone</t>
  </si>
  <si>
    <t>phon</t>
  </si>
  <si>
    <t>homo- (相同) + phon (声音) + -e (名词后缀) -&gt; 声音相同的东西 -&gt; 同音异义词</t>
  </si>
  <si>
    <t>同音词</t>
  </si>
  <si>
    <t>/ˈhɒməfəʊn/</t>
  </si>
  <si>
    <t>'To', 'too', and 'two' are homophones.</t>
  </si>
  <si>
    <t>“To”、“too”和“two”是同音词。</t>
  </si>
  <si>
    <t>这几个 homophone 听起来一样，真让人 confused。</t>
  </si>
  <si>
    <t>homo 相同 phon 是音，同音词语要分清。</t>
  </si>
  <si>
    <t>homo- (相同) + nym (名称) -&gt; 名称相同的东西 -&gt; 同名异义词</t>
  </si>
  <si>
    <t>The word 'bank' is a homonym.</t>
  </si>
  <si>
    <t>“bank”这个词是一个同名异义词。</t>
  </si>
  <si>
    <t>这个 homonym 有两个 meanings，一个是银行，一个是河岸。</t>
  </si>
  <si>
    <t>homo 相同 nym 是名，名字相同义不同。</t>
  </si>
  <si>
    <t>homograph</t>
  </si>
  <si>
    <t>homo- (相同) + graph (写/画) -&gt; 写法相同的东西 -&gt; 同形异义词</t>
  </si>
  <si>
    <t>/ˈhɒməɡrɑːf/</t>
  </si>
  <si>
    <t>'Lead' (to guide) and 'lead' (a metal) are homographs.</t>
  </si>
  <si>
    <t>“Lead”（引导）和“lead”（铅）是同形异义词。</t>
  </si>
  <si>
    <t>虽然拼写是 homograph，但 read 的过去式读音变了。</t>
  </si>
  <si>
    <t>homo 相同 graph 写，形同义异真特别。</t>
  </si>
  <si>
    <t>homosexual</t>
  </si>
  <si>
    <t>sex</t>
  </si>
  <si>
    <t>homo- (相同) + sex (性别) + -ual (形容词后缀) -&gt; 被相同性别吸引的 -&gt; 同性恋的</t>
  </si>
  <si>
    <t>/ˌhəʊməˈsekʃuəl/</t>
  </si>
  <si>
    <t>He is an activist for homosexual rights.</t>
  </si>
  <si>
    <t>他是同性恋权利活动家。</t>
  </si>
  <si>
    <t>支持 homosexual 群体的 rights，是社会进步的表现。</t>
  </si>
  <si>
    <t>homo 相同 sex 性，同性相吸是本性。</t>
  </si>
  <si>
    <t>homogenize</t>
  </si>
  <si>
    <t>homo- (相同) + gen (产生) + -ize (动词后缀) -&gt; 使产生相同的状态 -&gt; 使均匀/使同质</t>
  </si>
  <si>
    <t>/həˈmɒdʒənaɪz/</t>
  </si>
  <si>
    <t>The milk is homogenized to prevent cream from separating.</t>
  </si>
  <si>
    <t>牛奶经过均质处理以防止奶油分离。</t>
  </si>
  <si>
    <t>我们需要 homogenize 这些 ingredients，让味道更均匀。</t>
  </si>
  <si>
    <t>homo 相同 gen 产生，ize 动词变均匀。</t>
  </si>
  <si>
    <t>homocentric</t>
  </si>
  <si>
    <t>centr</t>
  </si>
  <si>
    <t>homo- (相同) + centr (中心) + -ic (形容词后缀) -&gt; 拥有同一个中心的 -&gt; 同心的</t>
  </si>
  <si>
    <t>/ˌhəʊməʊˈsentrɪk/</t>
  </si>
  <si>
    <t>These circles are homocentric.</t>
  </si>
  <si>
    <t>这些圆是同心的。</t>
  </si>
  <si>
    <t>画几个 homocentric circles，中心点都在同一个 place。</t>
  </si>
  <si>
    <t>homo 相同 centr 心，同心圆圈共准心。</t>
  </si>
  <si>
    <t>homology</t>
  </si>
  <si>
    <t>homo- (相同) + log (比例/言语) + -y (名词后缀) -&gt; 具有相同比例或起源 -&gt; 同源/同源性</t>
  </si>
  <si>
    <t>/həˈmɒlədʒi/</t>
  </si>
  <si>
    <t>The homology between human and chimpanzee DNA is striking.</t>
  </si>
  <si>
    <t>人类和黑猩猩DNA之间的同源性非常显著。</t>
  </si>
  <si>
    <t>通过 DNA 研究，我们发现了 species 之间的 homology。</t>
  </si>
  <si>
    <t>homo 相同 log 比例，同源关系显逻辑。</t>
  </si>
  <si>
    <t>homomorphic</t>
  </si>
  <si>
    <t>homo- (相同) + morph (形状) + -ic (形容词后缀) -&gt; 形状相同的 -&gt; 同形的</t>
  </si>
  <si>
    <t>/ˌhəʊməʊˈmɔːfɪk/</t>
  </si>
  <si>
    <t>These structures are homomorphic in appearance.</t>
  </si>
  <si>
    <t>这些结构在外观上是同形的。</t>
  </si>
  <si>
    <t>这两个 items 虽然不同，但它们是 homomorphic 的形状。</t>
  </si>
  <si>
    <t>homo 相同 morph 状，形态相似同形状。</t>
  </si>
  <si>
    <t>homogeneity</t>
  </si>
  <si>
    <t>homo- (相同) + gene (种类) + -ity (名词后缀) -&gt; 种类相同的状态 -&gt; 同质性/统一性</t>
  </si>
  <si>
    <t>/ˌhəʊmədʒəˈniːəti/</t>
  </si>
  <si>
    <t>The cultural homogeneity of the neighborhood is changing.</t>
  </si>
  <si>
    <t>这个社区文化的同质性正在改变。</t>
  </si>
  <si>
    <t>Global trade 往往会增加城市的 cultural homogeneity。</t>
  </si>
  <si>
    <t>homo 相同 gene 种，ity 名词同质性。</t>
  </si>
  <si>
    <t>humble</t>
  </si>
  <si>
    <t>hum</t>
  </si>
  <si>
    <t>hum (地/低) + -ble (能够...的) -&gt; 能够把自己放低到地面的 -&gt; 谦逊的</t>
  </si>
  <si>
    <t>谦逊的，卑微的</t>
  </si>
  <si>
    <t>/ˈhʌmbl/</t>
  </si>
  <si>
    <t>He is a very humble man despite his great success.</t>
  </si>
  <si>
    <t>尽管取得了巨大的成功，他依然是一个非常谦逊的人。</t>
  </si>
  <si>
    <t>他非常 humble，总是表现得很低调，像贴近地面（hum）一样。</t>
  </si>
  <si>
    <t>hum 是地，能低到地，就是谦逊。</t>
  </si>
  <si>
    <t>humid</t>
  </si>
  <si>
    <t>hum (地) + -id (形容词后缀) -&gt; 来自地面的潮气 -&gt; 潮湿的</t>
  </si>
  <si>
    <t>潮湿的，湿气重的</t>
  </si>
  <si>
    <t>/ˈhjuːmɪd/</t>
  </si>
  <si>
    <t>The air in the forest was hot and humid.</t>
  </si>
  <si>
    <t>森林里的空气又热又潮湿。</t>
  </si>
  <si>
    <t>在 humid 的天气里，感觉地面（hum）都在冒水汽。</t>
  </si>
  <si>
    <t>地里冒水汽，空气太 humid。</t>
  </si>
  <si>
    <t>humidity</t>
  </si>
  <si>
    <t>hum (地) + -id (形容词后缀) + -ity (名词后缀) -&gt; 潮湿的状态 -&gt; 湿度</t>
  </si>
  <si>
    <t>湿度，湿气</t>
  </si>
  <si>
    <t>/hjuːˈmɪdəti/</t>
  </si>
  <si>
    <t>The humidity is very high today.</t>
  </si>
  <si>
    <t>今天的湿度非常高。</t>
  </si>
  <si>
    <t>这种 humidity 让人感觉全身黏糊糊的，像是贴在了地（hum）上。</t>
  </si>
  <si>
    <t>hum 是土，加上 idity，变成湿度名词。</t>
  </si>
  <si>
    <t>humiliate</t>
  </si>
  <si>
    <t>hum (低) + -i- (连接符) + -ate (动词后缀) -&gt; 使某人低到尘埃里 -&gt; 羞辱</t>
  </si>
  <si>
    <t>羞辱，使丢脸</t>
  </si>
  <si>
    <t>/hjuːˈmɪlieɪt/</t>
  </si>
  <si>
    <t>I didn't want to humiliate her in front of her friends.</t>
  </si>
  <si>
    <t>我不想在她朋友面前羞辱她。</t>
  </si>
  <si>
    <t>他当众被 humiliate，感觉头都要低到地（hum）缝里去了。</t>
  </si>
  <si>
    <t>让人低到地，就是被羞辱。</t>
  </si>
  <si>
    <t>humility</t>
  </si>
  <si>
    <t>hum (低) + -ility (性质名词) -&gt; 处于低姿态的品质 -&gt; 谦逊</t>
  </si>
  <si>
    <t>谦逊，谦卑</t>
  </si>
  <si>
    <t>/hjuːˈmɪləti/</t>
  </si>
  <si>
    <t>He accepted the honor with great humility.</t>
  </si>
  <si>
    <t>他以极大的谦逊接受了这项荣誉。</t>
  </si>
  <si>
    <t>真正的巨人往往拥有 humility，因为他们从不把自己抬得比地（hum）高。</t>
  </si>
  <si>
    <t>低姿态的性质，就是 humility 谦逊。</t>
  </si>
  <si>
    <t>exhume</t>
  </si>
  <si>
    <t>ex- (出) + hum (地) + -e (后缀) -&gt; 从地里弄出来 -&gt; 掘出</t>
  </si>
  <si>
    <t>掘出，发掘</t>
  </si>
  <si>
    <t>/ɪkˈsjuːm/</t>
  </si>
  <si>
    <t>The body was exhumed for further examination.</t>
  </si>
  <si>
    <t>为了进一步检查，尸体被掘了出来。</t>
  </si>
  <si>
    <t>考古学家 ex- (出) 了地 (hum) 面，完成了 exhume 任务。</t>
  </si>
  <si>
    <t>ex 是出，hum 是地，掘出地里的秘密。</t>
  </si>
  <si>
    <t>inhume</t>
  </si>
  <si>
    <t>in- (入) + hum (地) + -e (后缀) -&gt; 进入地里 -&gt; 埋葬</t>
  </si>
  <si>
    <t>埋葬</t>
  </si>
  <si>
    <t>/ɪnˈhjuːm/</t>
  </si>
  <si>
    <t>Ancient people would inhume their dead with pottery.</t>
  </si>
  <si>
    <t>古人会将死者和陶器一起埋葬。</t>
  </si>
  <si>
    <t>将东西 in- (进入) 到了地 (hum) 下，这就是 inhume。</t>
  </si>
  <si>
    <t>in 是入，hum 是地，送入地底是埋葬。</t>
  </si>
  <si>
    <t>posthumous</t>
  </si>
  <si>
    <t>post- (在...之后) + hum (地/入土) + -ous (的) -&gt; 在入土之后发生的 -&gt; 死后的</t>
  </si>
  <si>
    <t>死后的，身后的</t>
  </si>
  <si>
    <t>/ˈpɒstjʊməs/</t>
  </si>
  <si>
    <t>He received a posthumous award for his bravery.</t>
  </si>
  <si>
    <t>他因其英勇表现被追授奖章。</t>
  </si>
  <si>
    <t>在入地 (hum) 之 post- (后) 的荣誉，就是 posthumous 奖励。</t>
  </si>
  <si>
    <t>post 是后，hum 是地，死后入地才有名。</t>
  </si>
  <si>
    <t>humus</t>
  </si>
  <si>
    <t>hum (地) + -us (名词后缀) -&gt; 构成土地的物质 -&gt; 腐殖质</t>
  </si>
  <si>
    <t>腐殖质，土壤</t>
  </si>
  <si>
    <t>/ˈhjuːməs/</t>
  </si>
  <si>
    <t>Humus is very important for the growth of plants.</t>
  </si>
  <si>
    <t>腐殖质对植物的生长非常重要。</t>
  </si>
  <si>
    <t>这里的土地（hum）之所以肥沃，是因为含有大量的 humus。</t>
  </si>
  <si>
    <t>hum 就是土，us 成了腐殖质。</t>
  </si>
  <si>
    <t>humiliation</t>
  </si>
  <si>
    <t>hum (低) + -i- (连词) + -ate (动词) + -ion (名词) -&gt; 被迫低人一等的状态 -&gt; 耻辱</t>
  </si>
  <si>
    <t>耻辱，丢脸</t>
  </si>
  <si>
    <t>/hjuːˌmɪliˈeɪʃn/</t>
  </si>
  <si>
    <t>He could not bear the humiliation of losing his job.</t>
  </si>
  <si>
    <t>他无法忍受失业带来的耻辱。</t>
  </si>
  <si>
    <t>那次失败带给他的 humiliation，让他感到卑微得像地（hum）上的泥土。</t>
  </si>
  <si>
    <t>hum 变低，加上 ation，满脸都是耻辱感。</t>
  </si>
  <si>
    <t>hydrate</t>
  </si>
  <si>
    <t>hydr</t>
  </si>
  <si>
    <t>hydr (水) + -ate (使...) -&gt; 使充满水 -&gt; 水合/补水</t>
  </si>
  <si>
    <t>补水</t>
  </si>
  <si>
    <t>/ˈhaɪdreɪt/</t>
  </si>
  <si>
    <t>You need to hydrate yourself after a long run.</t>
  </si>
  <si>
    <t>长跑后你需要给自己补充水分。</t>
  </si>
  <si>
    <t>运动后要及时 hydrate，身体才不会缺水。</t>
  </si>
  <si>
    <t>hydr是水，ate是动，hydrate就是补补水。</t>
  </si>
  <si>
    <t>dehydrate</t>
  </si>
  <si>
    <t>de- (除去) + hydr (水) + -ate (动词后缀) -&gt; 除去水分 -&gt; 使脱水</t>
  </si>
  <si>
    <t>脱水</t>
  </si>
  <si>
    <t>/ˌdiːhaɪˈdreɪt/</t>
  </si>
  <si>
    <t>The hot sun can quickly dehydrate hikers.</t>
  </si>
  <si>
    <t>烈日会使徒步旅行者迅速脱水。</t>
  </si>
  <si>
    <t>de 代表去掉，hydr 是水，dehydrate 就是把水去掉了。</t>
  </si>
  <si>
    <t>de去水，hydr根，dehydrate脱了水。</t>
  </si>
  <si>
    <t>hydrogen</t>
  </si>
  <si>
    <t>hydro</t>
  </si>
  <si>
    <t>hydro (水) + gen (产生) -&gt; 产生水的气体 -&gt; 氢气</t>
  </si>
  <si>
    <t>氢气</t>
  </si>
  <si>
    <t>/ˈhaɪdrədʒən/</t>
  </si>
  <si>
    <t>Hydrogen is the lightest chemical element.</t>
  </si>
  <si>
    <t>氢是最轻的化学元素。</t>
  </si>
  <si>
    <t>hydrogen 是水之母，结合氧气变成水。</t>
  </si>
  <si>
    <t>hydro水，gen产生，hydrogen就是氢气。</t>
  </si>
  <si>
    <t>hydrant</t>
  </si>
  <si>
    <t>hydr (水) + -ant (名词后缀，表物) -&gt; 出水的物体 -&gt; 消防栓</t>
  </si>
  <si>
    <t>消防栓</t>
  </si>
  <si>
    <t>/ˈhaɪdrənt/</t>
  </si>
  <si>
    <t>The firemen connected the hose to the fire hydrant.</t>
  </si>
  <si>
    <t>消防员将水龙带接在消防栓上。</t>
  </si>
  <si>
    <t>街头的 fire hydrant 关键时刻能喷出救火的水。</t>
  </si>
  <si>
    <t>hydr水，ant物，消防栓里喷出水。</t>
  </si>
  <si>
    <t>hydraulic</t>
  </si>
  <si>
    <t>hydr (水) + aul (管) + -ic (形容词后缀) -&gt; 在管子里的水力 -&gt; 液压的</t>
  </si>
  <si>
    <t>液压的</t>
  </si>
  <si>
    <t>/haɪˈdrɔːlɪk/</t>
  </si>
  <si>
    <t>The car has hydraulic brakes.</t>
  </si>
  <si>
    <t>这辆车有液压制动器。</t>
  </si>
  <si>
    <t>通过液压控制的 hydraulic 刹车非常有力。</t>
  </si>
  <si>
    <t>hydr水，aul管，hydraulic液压管。</t>
  </si>
  <si>
    <t>hydro-power</t>
  </si>
  <si>
    <t>hydro-</t>
  </si>
  <si>
    <t>power</t>
  </si>
  <si>
    <t>hydro- (水) + power (动力/能量) -&gt; 利用水的能量 -&gt; 水力发电</t>
  </si>
  <si>
    <t>水力发电</t>
  </si>
  <si>
    <t>/ˈhaɪdroʊˌpaʊər/</t>
  </si>
  <si>
    <t>The dam provides hydro-power for the whole city.</t>
  </si>
  <si>
    <t>这座大坝为整个城市提供水力发电。</t>
  </si>
  <si>
    <t>利用大坝的 hydro-power 来产生清洁能源。</t>
  </si>
  <si>
    <t>hydro水，power力，hydro-power水动力。</t>
  </si>
  <si>
    <t>hydrotherapy</t>
  </si>
  <si>
    <t>therapy</t>
  </si>
  <si>
    <t>hydro- (水) + therapy (治疗) -&gt; 用水来治疗 -&gt; 水疗</t>
  </si>
  <si>
    <t>水疗</t>
  </si>
  <si>
    <t>/ˌhaɪdroʊˈθerəpi/</t>
  </si>
  <si>
    <t>Hydrotherapy is useful for treating muscle pain.</t>
  </si>
  <si>
    <t>水疗对治疗肌肉疼痛很有用。</t>
  </si>
  <si>
    <t>受伤后，医生建议我尝试 hydrotherapy。</t>
  </si>
  <si>
    <t>hydro水，therapy疗，hydrotherapy水疗法。</t>
  </si>
  <si>
    <t>hydrophobia</t>
  </si>
  <si>
    <t>phob</t>
  </si>
  <si>
    <t>hydro- (水) + phob (恐惧) + -ia (病症后缀) -&gt; 对水的恐惧 -&gt; 恐水症/狂犬病</t>
  </si>
  <si>
    <t>恐水症</t>
  </si>
  <si>
    <t>/ˌhaɪdrəˈfoʊbiə/</t>
  </si>
  <si>
    <t>Hydrophobia is one of the symptoms of rabies.</t>
  </si>
  <si>
    <t>恐水症是狂犬病的症状之一。</t>
  </si>
  <si>
    <t>由于得了 rabies，他产生了严重的 hydrophobia。</t>
  </si>
  <si>
    <t>hydro水，phobia怕，hydrophobia怕水病。</t>
  </si>
  <si>
    <t>hydroponics</t>
  </si>
  <si>
    <t>pon</t>
  </si>
  <si>
    <t>hydro- (水) + pon (放置/劳作) + -ics (学术名词后缀) -&gt; 在水中劳作的技术 -&gt; 水耕法/水培</t>
  </si>
  <si>
    <t>水耕法</t>
  </si>
  <si>
    <t>/ˌhaɪdrəˈpɒnɪks/</t>
  </si>
  <si>
    <t>Hydroponics allows plants to grow without soil.</t>
  </si>
  <si>
    <t>水耕法允许植物在没有土壤的情况下生长。</t>
  </si>
  <si>
    <t>不用土也能种菜，全靠 hydroponics 技术。</t>
  </si>
  <si>
    <t>hydro水，pon放置，hydroponics水里种。</t>
  </si>
  <si>
    <t>rehydrate</t>
  </si>
  <si>
    <t>re- (重新) + hydr (水) + -ate (动词后缀) -&gt; 重新补充水分 -&gt; 再补水</t>
  </si>
  <si>
    <t>再补水</t>
  </si>
  <si>
    <t>/ˌriːˈhaɪdreɪt/</t>
  </si>
  <si>
    <t>It's essential to rehydrate after a fever.</t>
  </si>
  <si>
    <t>发烧后补充水分至关重要。</t>
  </si>
  <si>
    <t>流汗太多后，需要立刻 rehydrate。</t>
  </si>
  <si>
    <t>re再次，hydr水，rehydrate再补水。</t>
  </si>
  <si>
    <t>adhere</t>
  </si>
  <si>
    <t>her</t>
  </si>
  <si>
    <t>ad- (向) + her (粘) + -e () -&gt; 粘附在某处不离开 -&gt; 坚持，遵守</t>
  </si>
  <si>
    <t>坚持；粘附</t>
  </si>
  <si>
    <t>/ədˈhɪə(r)/</t>
  </si>
  <si>
    <t>We should adhere to the original plan.</t>
  </si>
  <si>
    <t>我们应该坚持原计划。</t>
  </si>
  <si>
    <t>你要 adhere（坚持）你的原则，像胶水一样粘住。</t>
  </si>
  <si>
    <t>ad去向her粘，坚持到底不改变。</t>
  </si>
  <si>
    <t>adherence</t>
  </si>
  <si>
    <t>ad- (向) + her (粘) + -ence (名词后缀) -&gt; 粘附或坚持的行为状态 -&gt; 遵守，坚持</t>
  </si>
  <si>
    <t>遵守；坚持</t>
  </si>
  <si>
    <t>/ədˈhɪərəns/</t>
  </si>
  <si>
    <t>The diet requires strict adherence to the rules.</t>
  </si>
  <si>
    <t>这种饮食需要严格遵守规则。</t>
  </si>
  <si>
    <t>由于他对规则的 adherence（遵守），任务完成得很出色。</t>
  </si>
  <si>
    <t>ad加强her粘，ence名词名声显。</t>
  </si>
  <si>
    <t>adherent</t>
  </si>
  <si>
    <t>ad- (向) + her (粘) + -ent (人) -&gt; 粘附在某种思想上的人 -&gt; 追随者，信徒</t>
  </si>
  <si>
    <t>追随者；拥护者</t>
  </si>
  <si>
    <t>/ədˈhɪərənt/</t>
  </si>
  <si>
    <t>He is a firm adherent of free trade.</t>
  </si>
  <si>
    <t>他是自由贸易的坚定拥护者。</t>
  </si>
  <si>
    <t>一个忠实的 adherent（追随者）永远会支持他的领袖。</t>
  </si>
  <si>
    <t>ad去her粘，ent后缀是人员。</t>
  </si>
  <si>
    <t>adhesive</t>
  </si>
  <si>
    <t>hes</t>
  </si>
  <si>
    <t>ad- (向) + hes (粘) + -ive (形容词后缀) -&gt; 具有粘性的东西 -&gt; 粘合剂</t>
  </si>
  <si>
    <t>粘合剂；带粘性的</t>
  </si>
  <si>
    <t>/ədˈhiːsɪv/</t>
  </si>
  <si>
    <t>Use a strong adhesive to fix the broken vase.</t>
  </si>
  <si>
    <t>用强力粘合剂修复破碎的花瓶。</t>
  </si>
  <si>
    <t>这种 adhesive（粘合剂）的粘性非常强。</t>
  </si>
  <si>
    <t>ad向hes粘，ive形容粘连连。</t>
  </si>
  <si>
    <t>cohere</t>
  </si>
  <si>
    <t>co-</t>
  </si>
  <si>
    <t>co- (共同) + her (粘) + -e () -&gt; 全部粘在一起 -&gt; 连贯，凝聚</t>
  </si>
  <si>
    <t>凝聚；连贯</t>
  </si>
  <si>
    <t>/kəʊˈhɪə(r)/</t>
  </si>
  <si>
    <t>The parts of the argument fail to cohere.</t>
  </si>
  <si>
    <t>论证的各部分缺乏连贯性。</t>
  </si>
  <si>
    <t>让想法 cohere（连贯）起来，文章才会精彩。</t>
  </si>
  <si>
    <t>co共同her粘，连贯凝聚不分散。</t>
  </si>
  <si>
    <t>coherent</t>
  </si>
  <si>
    <t>co- (共同) + her (粘) + -ent (形容词后缀) -&gt; 粘在一起有条理的 -&gt; 连贯的，条理清晰的</t>
  </si>
  <si>
    <t>连贯的；条理清楚的</t>
  </si>
  <si>
    <t>/kəʊˈhɪərənt/</t>
  </si>
  <si>
    <t>He was too drunk to give a coherent account.</t>
  </si>
  <si>
    <t>他醉得无法做出条理清晰的陈述。</t>
  </si>
  <si>
    <t>逻辑 coherent（连贯的）演讲更具有说服力。</t>
  </si>
  <si>
    <t>co共同her粘，ent形容条理连。</t>
  </si>
  <si>
    <t>cohesion</t>
  </si>
  <si>
    <t>co- (共同) + hes (粘) + -ion (名词后缀) -&gt; 共同粘合在一起的状态 -&gt; 凝聚力，团结</t>
  </si>
  <si>
    <t>凝聚力；团结</t>
  </si>
  <si>
    <t>/kəʊˈhiːʒn/</t>
  </si>
  <si>
    <t>The team lacks social cohesion.</t>
  </si>
  <si>
    <t>这支队伍缺乏社交凝聚力。</t>
  </si>
  <si>
    <t>团队的 cohesion（凝聚力）来自共同的目标。</t>
  </si>
  <si>
    <t>co一起hes粘，ion名词凝聚点。</t>
  </si>
  <si>
    <t>cohesive</t>
  </si>
  <si>
    <t>co- (共同) + hes (粘) + -ive (形容词后缀) -&gt; 使共同粘在一起的 -&gt; 凝聚的，有结合力的</t>
  </si>
  <si>
    <t>有结合力的；凝聚性的</t>
  </si>
  <si>
    <t>/kəʊˈhiːsɪv/</t>
  </si>
  <si>
    <t>A cohesive family stays together in tough times.</t>
  </si>
  <si>
    <t>一个有凝聚力的家庭在艰难时刻会待在一起。</t>
  </si>
  <si>
    <t>他们是一个非常 cohesive（凝聚的）团体。</t>
  </si>
  <si>
    <t>co共同hes粘，ive形容团结坚。</t>
  </si>
  <si>
    <t>inherent</t>
  </si>
  <si>
    <t>in- (在内) + her (粘) + -ent (形容词后缀) -&gt; 粘在内部的，与生俱来的 -&gt; 固有的，内在的</t>
  </si>
  <si>
    <t>固有的；内在的</t>
  </si>
  <si>
    <t>/ɪnˈhɪərənt/</t>
  </si>
  <si>
    <t>The desire for freedom is inherent in us all.</t>
  </si>
  <si>
    <t>对自由的渴望是我们所有人固有的。</t>
  </si>
  <si>
    <t>风险是这项投资 inherent（固有的）特征。</t>
  </si>
  <si>
    <t>in在内her粘，固有性质ent连。</t>
  </si>
  <si>
    <t>hesitate</t>
  </si>
  <si>
    <t>hes (粘) + -it (反复) + -ate (动词) -&gt; 脚像粘在地上反复挪动 -&gt; 犹豫，迟疑</t>
  </si>
  <si>
    <t>犹豫；迟疑</t>
  </si>
  <si>
    <t>/ˈhezɪteɪt/</t>
  </si>
  <si>
    <t>Don't hesitate to ask for help.</t>
  </si>
  <si>
    <t>不要犹豫寻求帮助。</t>
  </si>
  <si>
    <t>由于害怕失败，他在起跑线 hesitate（犹豫）了。</t>
  </si>
  <si>
    <t>hes粘在地上，it反复ate犹豫。</t>
  </si>
  <si>
    <t>hesitation</t>
  </si>
  <si>
    <t>hes (粘) + -it () + -ation (名词后缀) -&gt; 停滞不前的状态 -&gt; 犹豫，踌躇</t>
  </si>
  <si>
    <t>犹豫；踌躇</t>
  </si>
  <si>
    <t>/ˌhezɪˈteɪʃn/</t>
  </si>
  <si>
    <t>She agreed without any hesitation.</t>
  </si>
  <si>
    <t>她毫不犹豫地同意了。</t>
  </si>
  <si>
    <t>没有丝毫 hesitation（犹豫），他跳进了水中。</t>
  </si>
  <si>
    <t>hes犹豫加ation，名词形式记心间。</t>
  </si>
  <si>
    <t>hesitant</t>
  </si>
  <si>
    <t>hes (粘) + -it () + -ant (形容词后缀) -&gt; 表现出粘滞不前的 -&gt; 犹豫的，迟疑的</t>
  </si>
  <si>
    <t>犹豫的；迟疑的</t>
  </si>
  <si>
    <t>/ˈhezɪtənt/</t>
  </si>
  <si>
    <t>He gave a hesitant smile.</t>
  </si>
  <si>
    <t>他露出了一个迟疑的微笑。</t>
  </si>
  <si>
    <t>面对挑战，她显得有些 hesitant（犹豫的）。</t>
  </si>
  <si>
    <t>hes粘滞ant形容，迟疑犹豫在其中。</t>
  </si>
  <si>
    <t>heterosexual</t>
  </si>
  <si>
    <t>hetero-</t>
  </si>
  <si>
    <t>sex-</t>
  </si>
  <si>
    <t>hetero- (不同的) + sex- (性别) + -ual (形容词后缀) -&gt; 涉及不同性别的 -&gt; 异性恋的</t>
  </si>
  <si>
    <t>异性恋的</t>
  </si>
  <si>
    <t>/ˌhetərəˈsekʃuəl/</t>
  </si>
  <si>
    <t>Most mammals exhibit heterosexual behavior during mating seasons.</t>
  </si>
  <si>
    <t>大多数哺乳动物在繁殖季节表现出异性恋行为。</t>
  </si>
  <si>
    <t>人类社会包含 heterosexual (异性恋) 和其他取向。</t>
  </si>
  <si>
    <t>hetero 不同，sex 性别，异性恋情显真切。</t>
  </si>
  <si>
    <t>heterogeneous</t>
  </si>
  <si>
    <t>gen-</t>
  </si>
  <si>
    <t>hetero- (不同的) + gen- (种类) + -eous (形容词后缀) -&gt; 由不同种类组成的 -&gt; 各种各样的/异质的</t>
  </si>
  <si>
    <t>各种各样的</t>
  </si>
  <si>
    <t>/ˌhetərəˈdʒiːniəs/</t>
  </si>
  <si>
    <t>The city has a very heterogeneous population.</t>
  </si>
  <si>
    <t>这座城市的人口构成非常多样化。</t>
  </si>
  <si>
    <t>这袋 heterogeneous (各种各样) 的豆子来自不同国家。</t>
  </si>
  <si>
    <t>hetero 不同，gen 是种，各种各样在其中。</t>
  </si>
  <si>
    <t>heterodox</t>
  </si>
  <si>
    <t>dox-</t>
  </si>
  <si>
    <t>hetero- (不同的) + dox- (观点) -&gt; 拥有与正统不同的观点的 -&gt; 异端的/非正统的</t>
  </si>
  <si>
    <t>/ˈhetərədɒks/</t>
  </si>
  <si>
    <t>His heterodox views on religion caused quite a stir.</t>
  </si>
  <si>
    <t>他在宗教上的非正统观点引起了不小的骚动。</t>
  </si>
  <si>
    <t>他提出了一个 heterodox (非正统的) 物理理论。</t>
  </si>
  <si>
    <t>hetero 不同，dox 观点，异端学说惹翻脸。</t>
  </si>
  <si>
    <t>heteronym</t>
  </si>
  <si>
    <t>onym-</t>
  </si>
  <si>
    <t>hetero- (不同的) + onym- (名字/发音) -&gt; 拼写相同但发音和意义不同的词 -&gt; 同形异义词</t>
  </si>
  <si>
    <t>/ˈhetərənɪm/</t>
  </si>
  <si>
    <t>The word 'lead' (to guide) and 'lead' (a metal) are heteronyms.</t>
  </si>
  <si>
    <t>单词 lead（引导）和 lead（铅）是同形异义词。</t>
  </si>
  <si>
    <t>英语中有很多有趣的 heteronym (同形异义词)。</t>
  </si>
  <si>
    <t>hetero 不同，onym 名字，拼写一样音不同。</t>
  </si>
  <si>
    <t>heterochromia</t>
  </si>
  <si>
    <t>chrom-</t>
  </si>
  <si>
    <t>hetero- (不同的) + chrom- (颜色) + -ia (疾病/状态后缀) -&gt; 两眼呈现不同颜色的状态 -&gt; 虹膜异色症</t>
  </si>
  <si>
    <t>/ˌhetərəˈkrəʊmiə/</t>
  </si>
  <si>
    <t>The husky dog has heterochromia, with one blue eye and one brown eye.</t>
  </si>
  <si>
    <t>那只哈士奇患有虹膜异色症，一只眼睛是蓝色的，另一只是棕色的。</t>
  </si>
  <si>
    <t>那个模特的 heterochromia (虹膜异色) 让她看起来很迷人。</t>
  </si>
  <si>
    <t>hetero 不同，chrom 颜色，双眼异色美如画。</t>
  </si>
  <si>
    <t>heteronomy</t>
  </si>
  <si>
    <t>nom-</t>
  </si>
  <si>
    <t>hetero- (不同的) + nom- (法律/管理) + -y (名词后缀) -&gt; 受制于他人法律的 -&gt; 他律性</t>
  </si>
  <si>
    <t>/ˌhetəˈrɒnəmi/</t>
  </si>
  <si>
    <t>Kant explored the concept of heteronomy in his moral philosophy.</t>
  </si>
  <si>
    <t>康德在他的道德哲学中探讨了他律性的概念。</t>
  </si>
  <si>
    <t>由于缺乏自主权，这个机构处于 heteronomy (他律) 状态。</t>
  </si>
  <si>
    <t>hetero 不同，nom 规律，他律受限不自主。</t>
  </si>
  <si>
    <t>heteromorphism</t>
  </si>
  <si>
    <t>morph-</t>
  </si>
  <si>
    <t>hetero- (不同的) + morph- (形状) + -ism (状态) -&gt; 具有不同形态的状态 -&gt; 异形性</t>
  </si>
  <si>
    <t>/ˌhetərəˈmɔːfɪzəm/</t>
  </si>
  <si>
    <t>Heteromorphism is observed in certain species of insects.</t>
  </si>
  <si>
    <t>在某些昆虫物种中可以观察到异形性。</t>
  </si>
  <si>
    <t>生物学研究中的 heteromorphism (异形性) 指的是形态差异。</t>
  </si>
  <si>
    <t>hetero 不同，morph 形状，形态各异多奇妙。</t>
  </si>
  <si>
    <t>heterotypic</t>
  </si>
  <si>
    <t>typ-</t>
  </si>
  <si>
    <t>hetero- (不同的) + typ- (类型) + -ic (形容词后缀) -&gt; 属于不同类型的 -&gt; 异型的</t>
  </si>
  <si>
    <t>/ˌhetərəˈtɪpɪk/</t>
  </si>
  <si>
    <t>The tumor showed heterotypic cell structures.</t>
  </si>
  <si>
    <t>肿瘤显示出异型细胞结构。</t>
  </si>
  <si>
    <t>这些 heterotypic (异型的) 细胞引起了医生的警觉。</t>
  </si>
  <si>
    <t>hetero 不同，typ 是型，异型结构要分明。</t>
  </si>
  <si>
    <t>heteropolar</t>
  </si>
  <si>
    <t>hetero- (不同的) + pol- (极) + -ar (形容词后缀) -&gt; 具有不同极性的 -&gt; 异极性的</t>
  </si>
  <si>
    <t>/ˌhetərəˈpəʊlə/</t>
  </si>
  <si>
    <t>Sodium chloride is a heteropolar compound.</t>
  </si>
  <si>
    <t>氯化钠是一种异极性（离子性）化合物。</t>
  </si>
  <si>
    <t>物理课上我们学习了 heteropolar (异极性) 分子的性质。</t>
  </si>
  <si>
    <t>hetero 不同，pol 为极，电荷不同两端离。</t>
  </si>
  <si>
    <t>heterograft</t>
  </si>
  <si>
    <t>graft-</t>
  </si>
  <si>
    <t>hetero- (不同的) + graft- (移植) -&gt; 从不同物种进行的移植 -&gt; 异种移植</t>
  </si>
  <si>
    <t>/ˈhetərəɡrɑːft/</t>
  </si>
  <si>
    <t>A heterograft involves tissue from a different species.</t>
  </si>
  <si>
    <t>异种移植涉及来自不同物种的组织。</t>
  </si>
  <si>
    <t>医学专家正在研究如何提高 heterograft (异种移植) 的成功率。</t>
  </si>
  <si>
    <t>hetero 不同，graft 移植，跨越物种换组织。</t>
  </si>
  <si>
    <t>hexagon</t>
  </si>
  <si>
    <t>hex</t>
  </si>
  <si>
    <t>hex (六) + -agon (角) -&gt; 具有六个角的平面图形 -&gt; 六边形</t>
  </si>
  <si>
    <t>六边形</t>
  </si>
  <si>
    <t>/ˈheksəɡən/</t>
  </si>
  <si>
    <t>A honeycomb is made up of hexagon cells.</t>
  </si>
  <si>
    <t>蜂巢是由六边形的小窝组成的。</t>
  </si>
  <si>
    <t>蜜蜂是天才建筑师，能造出完美的 hexagon (六边形)。</t>
  </si>
  <si>
    <t>hex是六，agon是角，六角就是六边形。</t>
  </si>
  <si>
    <t>hexagonal</t>
  </si>
  <si>
    <t>hex (六) + -agon (角) + -al (的) -&gt; 关于六个角的 -&gt; 六角形的</t>
  </si>
  <si>
    <t>六角形的</t>
  </si>
  <si>
    <t>/hekˈsæɡənl/</t>
  </si>
  <si>
    <t>The pencil has a hexagonal shape to prevent it from rolling.</t>
  </si>
  <si>
    <t>这支铅笔是六角形的，以防它滚动。</t>
  </si>
  <si>
    <t>这种 hexagonal (六角形的) 铅笔握起来很舒服。</t>
  </si>
  <si>
    <t>六边形加个al，形容词性跑不了。</t>
  </si>
  <si>
    <t>hexagram</t>
  </si>
  <si>
    <t>-a-</t>
  </si>
  <si>
    <t>hex (六) + -a- (连接词) + -gram (写/画) -&gt; 画出的六角形图案 -&gt; 六角星</t>
  </si>
  <si>
    <t>六角星</t>
  </si>
  <si>
    <t>/ˈheksəɡræm/</t>
  </si>
  <si>
    <t>The Star of David is a well-known hexagram.</t>
  </si>
  <si>
    <t>大卫之星是一个著名的六角星图案。</t>
  </si>
  <si>
    <t>她在笔记本上画了一个神秘的 hexagram (六角星)。</t>
  </si>
  <si>
    <t>hex六，gram写，写个六角星。</t>
  </si>
  <si>
    <t>hexapod</t>
  </si>
  <si>
    <t>hexa-</t>
  </si>
  <si>
    <t>hexa- (六) + -pod (足/脚) -&gt; 有六只脚的生物 -&gt; 六足动物</t>
  </si>
  <si>
    <t>六足动物</t>
  </si>
  <si>
    <t>/ˈheksəpɒd/</t>
  </si>
  <si>
    <t>Insects are classified as hexapods because they have six legs.</t>
  </si>
  <si>
    <t>昆虫被归类为六足动物，因为它们有六条腿。</t>
  </si>
  <si>
    <t>所有的昆虫都是 hexapod (六足动物)。</t>
  </si>
  <si>
    <t>hex六，pod是脚，六只脚是昆虫。</t>
  </si>
  <si>
    <t>sextet</t>
  </si>
  <si>
    <t>sex (六) + -tet (组/重奏) -&gt; 六个人的组合 -&gt; 六重奏</t>
  </si>
  <si>
    <t>六重奏</t>
  </si>
  <si>
    <t>/seksˈtet/</t>
  </si>
  <si>
    <t>The jazz sextet performed at the club last night.</t>
  </si>
  <si>
    <t>爵士乐六重奏昨晚在俱乐部演出。</t>
  </si>
  <si>
    <t>晚会上，一支 sextet (六重奏) 乐队在演奏。</t>
  </si>
  <si>
    <t>sex是六，tet是组，六人小组搞艺术。</t>
  </si>
  <si>
    <t>sextant</t>
  </si>
  <si>
    <t>-t-</t>
  </si>
  <si>
    <t>sex (六) + -t- (连接词) + -ant (名词后缀) -&gt; 圆的六分之一构成的仪器 -&gt; 六分仪</t>
  </si>
  <si>
    <t>六分仪</t>
  </si>
  <si>
    <t>/ˈsekstənt/</t>
  </si>
  <si>
    <t>Before GPS, sailors used a sextant to navigate.</t>
  </si>
  <si>
    <t>在GPS出现之前，海员使用六分仪导航。</t>
  </si>
  <si>
    <t>老船长依然保留着他的 sextant (六分仪)。</t>
  </si>
  <si>
    <t>圆分六份是sextant，海上航行靠此器。</t>
  </si>
  <si>
    <t>sextuple</t>
  </si>
  <si>
    <t>sex (六) + -tuple (倍) -&gt; 六倍的量 -&gt; 六倍的</t>
  </si>
  <si>
    <t>六倍的</t>
  </si>
  <si>
    <t>/ˈsekstjʊpl/</t>
  </si>
  <si>
    <t>The value of the house has seen a sextuple increase.</t>
  </si>
  <si>
    <t>这栋房子的价值已经增长了六倍。</t>
  </si>
  <si>
    <t>利润竟然有了 sextuple (六倍) 的增长！</t>
  </si>
  <si>
    <t>sex六，tuple倍，翻了六倍真受累。</t>
  </si>
  <si>
    <t>sextuplet</t>
  </si>
  <si>
    <t>sex (六) + -tuple (倍) + -et (名词后缀) -&gt; 六个胎儿中的一个 -&gt; 六胞胎之一</t>
  </si>
  <si>
    <t>六胞胎之一</t>
  </si>
  <si>
    <t>/sekˈstʌplɪt/</t>
  </si>
  <si>
    <t>The news of the sextuplets birth surprised the whole town.</t>
  </si>
  <si>
    <t>六胞胎出生的消息震惊了全镇。</t>
  </si>
  <si>
    <t>养活一个 sextuplet (六胞胎之一) 已经很难了，何况有六个。</t>
  </si>
  <si>
    <t>六倍后面加个et，六个孩子排排坐。</t>
  </si>
  <si>
    <t>hexadecimal</t>
  </si>
  <si>
    <t>deci</t>
  </si>
  <si>
    <t>hexa- (六) + deci (十) + -mal (形容词后缀) -&gt; 六加十的进位系统 -&gt; 十六进制的</t>
  </si>
  <si>
    <t>十六进制的</t>
  </si>
  <si>
    <t>/ˌheksəˈdesɪml/</t>
  </si>
  <si>
    <t>Colors in HTML are often represented in hexadecimal code.</t>
  </si>
  <si>
    <t>HTML中的颜色通常用十六进制代码表示。</t>
  </si>
  <si>
    <t>程序员经常需要处理 hexadecimal (十六进制的) 数字。</t>
  </si>
  <si>
    <t>hex是六，deci十，加在一起十六进。</t>
  </si>
  <si>
    <t>habit</t>
  </si>
  <si>
    <t>habit (持有) -&gt; 长期持有的、稳固的行为 -&gt; 习惯</t>
  </si>
  <si>
    <t>习惯</t>
  </si>
  <si>
    <t>/ˈhæbɪt/</t>
  </si>
  <si>
    <t>Reading before bed is a good habit.</t>
  </si>
  <si>
    <t>睡前阅读是一个好习惯。</t>
  </si>
  <si>
    <t>由于长期持有某种行为，我就养成了这个 habit。</t>
  </si>
  <si>
    <t>持有不放手，习惯就这样有。</t>
  </si>
  <si>
    <t>habitat</t>
  </si>
  <si>
    <t>habit (居住) + -at (地点) -&gt; 居住的地方 -&gt; 栖息地</t>
  </si>
  <si>
    <t>（动植物的）产地，栖息地</t>
  </si>
  <si>
    <t>/ˈhæbɪtæt/</t>
  </si>
  <si>
    <t>The panda's natural habitat is the bamboo forest.</t>
  </si>
  <si>
    <t>大熊猫的自然栖息地是竹林。</t>
  </si>
  <si>
    <t>在这个 habitat 里，动物们住得很舒服。</t>
  </si>
  <si>
    <t>居住的地点，栖息地呈现。</t>
  </si>
  <si>
    <t>inhabit</t>
  </si>
  <si>
    <t>in- (在内) + habit (居住) -&gt; 在里面居住 -&gt; 居住于</t>
  </si>
  <si>
    <t>居住于，栖息于</t>
  </si>
  <si>
    <t>/ɪnˈhæbɪt/</t>
  </si>
  <si>
    <t>Many rare birds inhabit this island.</t>
  </si>
  <si>
    <t>许多稀有鸟类栖息在这个岛上。</t>
  </si>
  <si>
    <t>当生物进入（in）这个区域并住下，就是 inhabit。</t>
  </si>
  <si>
    <t>in是进，habit住，居住其中别迷路。</t>
  </si>
  <si>
    <t>inhabitant</t>
  </si>
  <si>
    <t>in- (在内) + habit (居住) + -ant (人) -&gt; 住在里面的人 -&gt; 居民</t>
  </si>
  <si>
    <t>居民，居住者</t>
  </si>
  <si>
    <t>/ɪnˈhæbɪtənt/</t>
  </si>
  <si>
    <t>The city has over five million inhabitants.</t>
  </si>
  <si>
    <t>这座城市有超过五百万居民。</t>
  </si>
  <si>
    <t>加上表示人的 -ant，inhabitant 就是当地居民。</t>
  </si>
  <si>
    <t>居住的人，居民最勤。</t>
  </si>
  <si>
    <t>exhibit</t>
  </si>
  <si>
    <t>hib</t>
  </si>
  <si>
    <t>ex- (向外) + hib (持/拿) + -it (后缀) -&gt; 拿出来给别人看 -&gt; 展览</t>
  </si>
  <si>
    <t>展览，陈列</t>
  </si>
  <si>
    <t>/ɪɡˈzɪbɪt/</t>
  </si>
  <si>
    <t>The museum will exhibit many ancient artifacts.</t>
  </si>
  <si>
    <t>博物馆将展出许多古代文物。</t>
  </si>
  <si>
    <t>把东西从柜子里拿出来（ex）展示，这就是 exhibit。</t>
  </si>
  <si>
    <t>ex向外hib拿，展览出来给大家。</t>
  </si>
  <si>
    <t>exhibition</t>
  </si>
  <si>
    <t>ex- (向外) + hib (拿) + -ition (名词后缀) -&gt; 拿出来的行为 -&gt; 展览会</t>
  </si>
  <si>
    <t>展览会</t>
  </si>
  <si>
    <t>/ˌeksɪˈbɪʃn/</t>
  </si>
  <si>
    <t>Have you seen the new art exhibition?</t>
  </si>
  <si>
    <t>你看过那个新的艺术展了吗？</t>
  </si>
  <si>
    <t>去看 exhibition 就像是看一场向外的拿取表演。</t>
  </si>
  <si>
    <t>展示的行为，展览会真美。</t>
  </si>
  <si>
    <t>inhibit</t>
  </si>
  <si>
    <t>in- (在内) + hib (持/握) + -it (后缀) -&gt; 握在手里不发出来 -&gt; 抑制</t>
  </si>
  <si>
    <t>抑制，阻碍</t>
  </si>
  <si>
    <t>/ɪnˈhɪbɪt/</t>
  </si>
  <si>
    <t>Fear can inhibit people from trying new things.</t>
  </si>
  <si>
    <t>恐惧会阻碍人们尝试新事物。</t>
  </si>
  <si>
    <t>把冲动拿捏在心里（in）不让出来，就是在 inhibit 它们。</t>
  </si>
  <si>
    <t>in往里，hib持，抑制行为莫太迟。</t>
  </si>
  <si>
    <t>prohibit</t>
  </si>
  <si>
    <t>pro- (向前) + hib (持/阻拦) + -it (后缀) -&gt; 在前面拦住持有 -&gt; 禁止</t>
  </si>
  <si>
    <t>禁止，不准</t>
  </si>
  <si>
    <t>/prəˈhɪbɪt/</t>
  </si>
  <si>
    <t>The law prohibits smoking in public places.</t>
  </si>
  <si>
    <t>法律禁止在公共场所吸烟。</t>
  </si>
  <si>
    <t>在行为发生前（pro）就把它拿住，那就是 prohibit。</t>
  </si>
  <si>
    <t>pro在前，hib阻止，法律禁令不可止。</t>
  </si>
  <si>
    <t>rehabilitation</t>
  </si>
  <si>
    <t>hab</t>
  </si>
  <si>
    <t>re- (重新) + hab (持有/能力) + -ilitation (复杂名词后缀) -&gt; 重新获得持有（健康）的能力 -&gt; 康复</t>
  </si>
  <si>
    <t>康复，复原</t>
  </si>
  <si>
    <t>/ˌriːəˌbɪlɪˈteɪʃn/</t>
  </si>
  <si>
    <t>He underwent a long period of rehabilitation after the accident.</t>
  </si>
  <si>
    <t>事故发生后，他经历了漫长的康复期。</t>
  </si>
  <si>
    <t>受伤后 re- 一次，通过训练重新持有力量，这就是 rehabilitation。</t>
  </si>
  <si>
    <t>re是重新，hab是能力，康复复原显活力。</t>
  </si>
  <si>
    <t>habitual</t>
  </si>
  <si>
    <t>habit (习惯) + -ual (形容词后缀) -&gt; 习惯性的</t>
  </si>
  <si>
    <t>习惯性的，惯常的</t>
  </si>
  <si>
    <t>/həˈbɪtʃuəl/</t>
  </si>
  <si>
    <t>He is a habitual latecomer.</t>
  </si>
  <si>
    <t>他是个惯常迟到的人。</t>
  </si>
  <si>
    <t>如果一件事经常被你持有，它就变成了你的 habitual 行为。</t>
  </si>
  <si>
    <t>habit习惯，-ual形容词，习惯性的别大意。</t>
  </si>
  <si>
    <t>hemoglobin</t>
  </si>
  <si>
    <t>hemo-</t>
  </si>
  <si>
    <t>glob</t>
  </si>
  <si>
    <t>hemo- (血) + glob (球) + -in (素) -&gt; 血液中的球状蛋白质 -&gt; 血红蛋白</t>
  </si>
  <si>
    <t>血红蛋白</t>
  </si>
  <si>
    <t>/ˌhiːməˈɡloʊbɪn/</t>
  </si>
  <si>
    <t>Hemoglobin is responsible for transporting oxygen in the blood.</t>
  </si>
  <si>
    <t>血红蛋白负责在血液中输送氧气。</t>
  </si>
  <si>
    <t>这种 globin (蛋白质) 存在于 hemo (血) 中，所以叫 hemoglobin。</t>
  </si>
  <si>
    <t>hemo 是血，glob 是球，蛋白在血里流。</t>
  </si>
  <si>
    <t>hemorrhage</t>
  </si>
  <si>
    <t>rrhage</t>
  </si>
  <si>
    <t>hemo- (血) + rrhage (爆发/流出) -&gt; 血液猛烈流出 -&gt; 大出血</t>
  </si>
  <si>
    <t>大出血</t>
  </si>
  <si>
    <t>/ˈhemərɪdʒ/</t>
  </si>
  <si>
    <t>The doctor managed to stop the internal hemorrhage.</t>
  </si>
  <si>
    <t>医生设法止住了内出血。</t>
  </si>
  <si>
    <t>hemo (血) 像 rage (愤怒) 一样爆发出来就是 hemorrhage。</t>
  </si>
  <si>
    <t>hemo 血，rrhage 流，大出血时让人愁。</t>
  </si>
  <si>
    <t>hematology</t>
  </si>
  <si>
    <t>hemat-</t>
  </si>
  <si>
    <t>ology</t>
  </si>
  <si>
    <t>hemat- (血) + o (连接符) + -logy (学科) -&gt; 研究血液的学科 -&gt; 血液学</t>
  </si>
  <si>
    <t>血液学</t>
  </si>
  <si>
    <t>/ˌhiːməˈtɑːlədʒi/</t>
  </si>
  <si>
    <t>She specializes in hematology and treats blood disorders.</t>
  </si>
  <si>
    <t>她擅长血液学，治疗各种血液疾病。</t>
  </si>
  <si>
    <t>学习 hemat (血) 的 ology (学科) 就是 hematology。</t>
  </si>
  <si>
    <t>hemat 血，logy 学，血液学里知识多。</t>
  </si>
  <si>
    <t>hemophilia</t>
  </si>
  <si>
    <t>phil</t>
  </si>
  <si>
    <t>hemo- (血) + -phil (爱/倾向) + -ia (病) -&gt; 血液有流出倾向且难凝固的病 -&gt; 血友病</t>
  </si>
  <si>
    <t>血友病</t>
  </si>
  <si>
    <t>/ˌhiːməˈfɪliə/</t>
  </si>
  <si>
    <t>Hemophilia is a genetic disorder that prevents blood from clotting.</t>
  </si>
  <si>
    <t>血友病是一种阻碍血液凝固的遗传性疾病。</t>
  </si>
  <si>
    <t>hemo (血) 特别 phil (爱) 往外跑的 ia (病) 是血友病。</t>
  </si>
  <si>
    <t>hemo 血，phil 是爱，血友病患怕伤害。</t>
  </si>
  <si>
    <t>hemostat</t>
  </si>
  <si>
    <t>stat</t>
  </si>
  <si>
    <t>hemo- (血) + -stat (停止/站立) -&gt; 使血液停止流动的工具 -&gt; 止血钳</t>
  </si>
  <si>
    <t>止血钳</t>
  </si>
  <si>
    <t>/ˈhiːməstæt/</t>
  </si>
  <si>
    <t>The surgeon used a hemostat to clamp the bleeding vessel.</t>
  </si>
  <si>
    <t>外科医生使用止血钳夹住出血的血管。</t>
  </si>
  <si>
    <t>为了让 hemo (血) 能够 stat (停下)，医生使用了 hemostat。</t>
  </si>
  <si>
    <t>hemo 血，stat 停，止血钳子显神功。</t>
  </si>
  <si>
    <t>hematoma</t>
  </si>
  <si>
    <t>oma</t>
  </si>
  <si>
    <t>hemat- (血) + -oma (肿块/瘤) -&gt; 血液淤积形成的肿块 -&gt; 血肿</t>
  </si>
  <si>
    <t>血肿</t>
  </si>
  <si>
    <t>/ˌhiːməˈtoʊmə/</t>
  </si>
  <si>
    <t>The bruise on his leg was actually a large hematoma.</t>
  </si>
  <si>
    <t>他腿上的青紫实际上是一个大血肿。</t>
  </si>
  <si>
    <t>受伤后 hemat (血) 聚成一个 oma (肿块) 就是 hematoma。</t>
  </si>
  <si>
    <t>hemat 血，oma 肿，血肿青紫痛中痛。</t>
  </si>
  <si>
    <t>hemophobia</t>
  </si>
  <si>
    <t>hemo- (血) + -phob (害怕) + -ia (病) -&gt; 对血液感到恐惧的心理疾病 -&gt; 恐血症</t>
  </si>
  <si>
    <t>恐血症</t>
  </si>
  <si>
    <t>/ˌhiːməˈfoʊbiə/</t>
  </si>
  <si>
    <t>His hemophobia makes it impossible for him to become a doctor.</t>
  </si>
  <si>
    <t>他的恐血症使他不可能成为一名医生。</t>
  </si>
  <si>
    <t>一看到 hemo (血) 就产生 phobia (恐惧) 就是 hemophobia。</t>
  </si>
  <si>
    <t>hemo 血，phob 怕，见到血就腿发麻。</t>
  </si>
  <si>
    <t>hemocyte</t>
  </si>
  <si>
    <t>cyte</t>
  </si>
  <si>
    <t>hemo- (血) + -cyte (细胞) -&gt; 血液中的细胞 -&gt; 血细胞</t>
  </si>
  <si>
    <t>血细胞</t>
  </si>
  <si>
    <t>/ˈhiːməsaɪt/</t>
  </si>
  <si>
    <t>A hemocyte is any cell found in the blood of an animal.</t>
  </si>
  <si>
    <t>血细胞是动物血液中发现的任何细胞。</t>
  </si>
  <si>
    <t>住在 hemo (血) 里的 cyte (细胞) 就是 hemocyte。</t>
  </si>
  <si>
    <t>hemo 血，cyte 细胞，血球家族真热闹。</t>
  </si>
  <si>
    <t>hemodialysis</t>
  </si>
  <si>
    <t>lysis</t>
  </si>
  <si>
    <t>hemo- (血) + dia- (穿过) + -lysis (分解/松开) -&gt; 通过机器分解过滤血液中的杂质 -&gt; 血液透析</t>
  </si>
  <si>
    <t>血液透析</t>
  </si>
  <si>
    <t>/ˌhiːmoʊdaɪˈæləsɪs/</t>
  </si>
  <si>
    <t>Patients with kidney failure often require hemodialysis.</t>
  </si>
  <si>
    <t>肾衰竭患者通常需要进行血液透析。</t>
  </si>
  <si>
    <t>hemo (血) dia (穿过) 机器进行 lysis (分解过滤) 就是 hemodialysis。</t>
  </si>
  <si>
    <t>hemo 血，lysis 分，血透病人要细心。</t>
  </si>
  <si>
    <t>hemolysis</t>
  </si>
  <si>
    <t>hemo- (血) + -lysis (溶解) -&gt; 血液中红细胞的破裂溶解 -&gt; 溶血</t>
  </si>
  <si>
    <t>溶血</t>
  </si>
  <si>
    <t>/hiːˈmɑːləsɪs/</t>
  </si>
  <si>
    <t>Certain toxins can cause the hemolysis of red blood cells.</t>
  </si>
  <si>
    <t>某些毒素会导致红细胞溶血。</t>
  </si>
  <si>
    <t>hemo (血) 发生了 lysis (溶解) 现象，这叫 hemolysis。</t>
  </si>
  <si>
    <t>hemo 血，lysis 溶，溶血反应危险重。</t>
  </si>
  <si>
    <t>semicircle</t>
  </si>
  <si>
    <t>semi-</t>
  </si>
  <si>
    <t>circle</t>
  </si>
  <si>
    <t>semi- (半) + circle (圆) -&gt; 圆的一半 -&gt; 半圆</t>
  </si>
  <si>
    <t>半圆</t>
  </si>
  <si>
    <t>/ˈsemisɜːrkl/</t>
  </si>
  <si>
    <t>The chairs were arranged in a semicircle.</t>
  </si>
  <si>
    <t>椅子排列成半圆形。</t>
  </si>
  <si>
    <t>我们在一个 semicircle 的操场里玩耍，围成一个半圆。</t>
  </si>
  <si>
    <t>semi是半，circle是圆，拼在一起就是半圆。</t>
  </si>
  <si>
    <t>semicolon</t>
  </si>
  <si>
    <t>colon</t>
  </si>
  <si>
    <t>semi- (半) + colon (冒号) -&gt; 冒号的一半 -&gt; 分号</t>
  </si>
  <si>
    <t>分号</t>
  </si>
  <si>
    <t>/ˈsemikoʊlən/</t>
  </si>
  <si>
    <t>Use a semicolon to separate two independent clauses.</t>
  </si>
  <si>
    <t>使用分号来分隔两个独立的从句。</t>
  </si>
  <si>
    <t>写完这句话，我加了一个 semicolon，就像冒号被砍掉了一半。</t>
  </si>
  <si>
    <t>冒号的一半，semi加colon。</t>
  </si>
  <si>
    <t>semifinal</t>
  </si>
  <si>
    <t>final</t>
  </si>
  <si>
    <t>semi- (半) + final (决赛) -&gt; 决赛前的一半竞争 -&gt; 半决赛</t>
  </si>
  <si>
    <t>半决赛</t>
  </si>
  <si>
    <t>/ˌsemifaɪnl/</t>
  </si>
  <si>
    <t>The team reached the semifinal of the tournament.</t>
  </si>
  <si>
    <t>该队进入了锦标赛的半决赛。</t>
  </si>
  <si>
    <t>这场 semifinal 之后，我们就能打真正的决赛了。</t>
  </si>
  <si>
    <t>决赛半程，必是半决赛。</t>
  </si>
  <si>
    <t>hemisphere</t>
  </si>
  <si>
    <t>hemi-</t>
  </si>
  <si>
    <t>sphere</t>
  </si>
  <si>
    <t>hemi- (半) + sphere (球) -&gt; 球体的一半 -&gt; 半球</t>
  </si>
  <si>
    <t>半球</t>
  </si>
  <si>
    <t>/ˈhemɪsfɪər/</t>
  </si>
  <si>
    <t>Australia is in the southern hemisphere.</t>
  </si>
  <si>
    <t>澳大利亚位于南半球。</t>
  </si>
  <si>
    <t>我梦想去南 hemisphere 看星星，跨过半个地球。</t>
  </si>
  <si>
    <t>黑米球，黑米球，hemi加sphere就是半球。</t>
  </si>
  <si>
    <t>semi-detached</t>
  </si>
  <si>
    <t>tach</t>
  </si>
  <si>
    <t>semi- (半) + de- (不/分离) + tach (连接) + -ed (形容词后缀) -&gt; 半分离连接的 -&gt; 半独立的</t>
  </si>
  <si>
    <t>半独立的（房子）</t>
  </si>
  <si>
    <t>/ˌsemidɪˈtætʃt/</t>
  </si>
  <si>
    <t>They live in a semi-detached house.</t>
  </si>
  <si>
    <t>他们住在一栋半独立的洋房里。</t>
  </si>
  <si>
    <t>这排房子很特别，它是 semi-detached 的，两家拼在一起。</t>
  </si>
  <si>
    <t>半连半断，房子是半独立式。</t>
  </si>
  <si>
    <t>semiconductor</t>
  </si>
  <si>
    <t>duct</t>
  </si>
  <si>
    <t>semi- (半) + con- (共同) + duct (引导) + -or (名词后缀) -&gt; 导电能力介于导体和绝缘体之间的物 -&gt; 半导体</t>
  </si>
  <si>
    <t>半导体</t>
  </si>
  <si>
    <t>/ˌsemikənˈdʌktər/</t>
  </si>
  <si>
    <t>Silicon is a widely used semiconductor.</t>
  </si>
  <si>
    <t>硅是一种被广泛使用的半导体。</t>
  </si>
  <si>
    <t>电脑芯片离不开 semiconductor，只有一半的导电性。</t>
  </si>
  <si>
    <t>半导半不导，就是半导体。</t>
  </si>
  <si>
    <t>semi-conscious</t>
  </si>
  <si>
    <t>semi- (半) + con- (共同) + sci (知晓) + -ous (形容词后缀) -&gt; 处于知晓一半的状态 -&gt; 半清醒的</t>
  </si>
  <si>
    <t>半清醒的</t>
  </si>
  <si>
    <t>/ˌsemikaɪnʃəs/</t>
  </si>
  <si>
    <t>He was still semi-conscious after the accident.</t>
  </si>
  <si>
    <t>事故发生后他仍处于半清醒状态。</t>
  </si>
  <si>
    <t>由于太困，我在课上处于 semi-conscious 状态，一半醒着一半梦着。</t>
  </si>
  <si>
    <t>知晓一半，半醒之间。</t>
  </si>
  <si>
    <t>semi-annual</t>
  </si>
  <si>
    <t>annu</t>
  </si>
  <si>
    <t>semi- (半) + annu (年) + -al (形容词后缀) -&gt; 半年一次的 -&gt; 每半年的</t>
  </si>
  <si>
    <t>每半年的</t>
  </si>
  <si>
    <t>/ˌsemiˈænjuəl/</t>
  </si>
  <si>
    <t>The company holds a semi-annual meeting.</t>
  </si>
  <si>
    <t>公司每半年举行一次会议。</t>
  </si>
  <si>
    <t>这是一次 semi-annual 的体检，半年就要做一次。</t>
  </si>
  <si>
    <t>一年之半，半年一次。</t>
  </si>
  <si>
    <t>hemicycle</t>
  </si>
  <si>
    <t>cycle</t>
  </si>
  <si>
    <t>hemi- (半) + cycle (圆/环) -&gt; 半个圆环 -&gt; 半圆形建筑</t>
  </si>
  <si>
    <t>半圆广场/建筑</t>
  </si>
  <si>
    <t>/ˈhemisaɪkl/</t>
  </si>
  <si>
    <t>The European Parliament meets in a hemicycle.</t>
  </si>
  <si>
    <t>欧洲议会在半圆形议事厅集会。</t>
  </si>
  <si>
    <t>议会的桌子摆成了一个 hemicycle 形状。</t>
  </si>
  <si>
    <t>黑米圆圈，只有一半。</t>
  </si>
  <si>
    <t>semi-skilled</t>
  </si>
  <si>
    <t>skill</t>
  </si>
  <si>
    <t>semi- (半) + skill (技能) + -ed (形容词后缀) -&gt; 具有部分技能的 -&gt; 半熟练的</t>
  </si>
  <si>
    <t>半熟练的</t>
  </si>
  <si>
    <t>/ˌsemiˈskɪld/</t>
  </si>
  <si>
    <t>The factory needs many semi-skilled workers.</t>
  </si>
  <si>
    <t>这家工厂需要很多半熟练工。</t>
  </si>
  <si>
    <t>他还是个 semi-skilled 的木匠，技术还不算精湛。</t>
  </si>
  <si>
    <t>技能有一半，干活半熟练。</t>
  </si>
  <si>
    <t>intro- (向内) + duc (引导) + -e (动词后缀) -&gt; 引导他人进入某个环境或话题 -&gt; 介绍</t>
  </si>
  <si>
    <t>他用一段精彩的 introduce (介绍) 顺利 lead (引导) 大家进入了新主题。</t>
  </si>
  <si>
    <t>intro 向内 duc 引导，正式介绍不可少。</t>
  </si>
  <si>
    <t>intro- (向内) + vert (转) -&gt; 思想和关注点向内转动 -&gt; 性格内向的人</t>
  </si>
  <si>
    <t>He is an introvert who prefers reading alone.</t>
  </si>
  <si>
    <t>他是个内向的人，更喜欢独自看书。</t>
  </si>
  <si>
    <t>这个 introvert (内向的人) 总是 turn (转) 向自己的内心世界。</t>
  </si>
  <si>
    <t>intro 向内 vert 转，性格内向独处欢。</t>
  </si>
  <si>
    <t>intra- (在内) + net (网络) -&gt; 存在于机构或组织内部的网络 -&gt; 内联网</t>
  </si>
  <si>
    <t>内联网，内部网</t>
  </si>
  <si>
    <t>Company news is posted on the local intranet.</t>
  </si>
  <si>
    <t>公司新闻发布在本地局域网上。</t>
  </si>
  <si>
    <t>虽然 internet 很大，但公司内部的 intranet (内联网) 安全性更高。</t>
  </si>
  <si>
    <t>intra 在内 net 网，内部办公效率强。</t>
  </si>
  <si>
    <t>intra- (在内) + ven (血管/静脉) + -ous (形容词后缀) -&gt; 在静脉血管内部发生的 -&gt; 静脉内的</t>
  </si>
  <si>
    <t>The patient required intravenous fluids.</t>
  </si>
  <si>
    <t>病人需要静脉输液。</t>
  </si>
  <si>
    <t>护士进行 intravenous (静脉内的) 注射时，液体顺着 vein (血管) 进入体内。</t>
  </si>
  <si>
    <t>intra 在内 ven 血管，静脉滴注保平安。</t>
  </si>
  <si>
    <t>introspection</t>
  </si>
  <si>
    <t>intro- (向内) + spect (看) + -ion (名词后缀) -&gt; 向自己的内心看 -&gt; 内省</t>
  </si>
  <si>
    <t>内省，反思</t>
  </si>
  <si>
    <t>/ˌɪntrəˈspekʃn/</t>
  </si>
  <si>
    <t>Deep introspection can lead to personal growth.</t>
  </si>
  <si>
    <t>深刻的反思可以促成个人成长。</t>
  </si>
  <si>
    <t>通过 introspection (内省)，他开始 look (看) 向自己犯错的根本原因。</t>
  </si>
  <si>
    <t>intro 向内 spect 看，自我反思并不难。</t>
  </si>
  <si>
    <t>intra- (在内) + mur (墙) + -al (形容词后缀) -&gt; 在围墙（校园）内部的 -&gt; 校内的</t>
  </si>
  <si>
    <t>校内的，范围内的</t>
  </si>
  <si>
    <t>He participated in intramural basketball games.</t>
  </si>
  <si>
    <t>他参加了校内的篮球比赛。</t>
  </si>
  <si>
    <t>学校 mur (墙) 内举办的 intramural (校内的) 比赛总是很热闹。</t>
  </si>
  <si>
    <t>intra 在内 mur 为墙，校内竞技显锋芒。</t>
  </si>
  <si>
    <t>intracellular</t>
  </si>
  <si>
    <t>cell</t>
  </si>
  <si>
    <t>intra- (在内) + cell (细胞) + -ular (形容词后缀) -&gt; 位于细胞内部的 -&gt; 细胞内的</t>
  </si>
  <si>
    <t>细胞内的</t>
  </si>
  <si>
    <t>/ˌɪntrəˈseljələ(r)/</t>
  </si>
  <si>
    <t>Researchers are studying intracellular signaling.</t>
  </si>
  <si>
    <t>研究人员正在研究细胞内的信号传递。</t>
  </si>
  <si>
    <t>这些分子在 tiny (微小的) cell (细胞) 进行 intracellular (细胞内的) 运动。</t>
  </si>
  <si>
    <t>intra 在内 cell 胞，微观世界生命奥。</t>
  </si>
  <si>
    <t>introduction</t>
  </si>
  <si>
    <t>intro- (向内) + duc (引导) + -tion (名词后缀) -&gt; 引导进入的行为 -&gt; 介绍/引言</t>
  </si>
  <si>
    <t>介绍，引言</t>
  </si>
  <si>
    <t>/ˌɪntrəˈdʌkʃn/</t>
  </si>
  <si>
    <t>The author wrote a brief introduction to the book.</t>
  </si>
  <si>
    <t>作者为这本书写了一段简短的引言。</t>
  </si>
  <si>
    <t>书的 introduction (引言) 成功地把读者 lead (引导) 进了故事里。</t>
  </si>
  <si>
    <t>intro 向内 duc 引导，文章开头引言好。</t>
  </si>
  <si>
    <t>intra- (在内) + person (个人) + -al (形容词后缀) -&gt; 发生在个人内心深处的 -&gt; 个人内心的</t>
  </si>
  <si>
    <t>个人内心的，私人的</t>
  </si>
  <si>
    <t>Intrapersonal skills are essential for self-management.</t>
  </si>
  <si>
    <t>个人内省能力对于自我管理至关重要。</t>
  </si>
  <si>
    <t>比起 interpersonal (人际的)，他更擅长 intrapersonal (个人内心的) 沟通。</t>
  </si>
  <si>
    <t>intra 在内 person 人，内心独白最是真。</t>
  </si>
  <si>
    <t>intra- (在内) + state (州) -&gt; 在州界内部发生的 -&gt; 州内的</t>
  </si>
  <si>
    <t>The law regulates intrastate commerce.</t>
  </si>
  <si>
    <t>法律规定了州内的贸易。</t>
  </si>
  <si>
    <t>那家公司主要从事 intrastate (州内的) 贸易，而不跨越其他 state (州)。</t>
  </si>
  <si>
    <t>intra 在内 state 州，本州贸易不用愁。</t>
  </si>
  <si>
    <t>top</t>
  </si>
  <si>
    <t>iso- (相等) + top (位置) + -e (后缀) -&gt; 占据元素周期表中相同位置但质量不同的原子 -&gt; 同位素</t>
  </si>
  <si>
    <t>这种 isotope 占据了周期表里 same 的 position。</t>
  </si>
  <si>
    <t>iso相同top位，同位素里藏奥秘。</t>
  </si>
  <si>
    <t>iso- (相等) + metr (测量) + -ic (形容词) -&gt; 测量结果相等的 -&gt; 等距的</t>
  </si>
  <si>
    <t>等距的，等尺寸的</t>
  </si>
  <si>
    <t>The architect drew an isometric projection of the building.</t>
  </si>
  <si>
    <t>建筑师绘制了这座建筑的等距轴测图。</t>
  </si>
  <si>
    <t>用 isometric 图纸，保证每个 measure 都是 equal 的。</t>
  </si>
  <si>
    <t>iso相等metr量，等距图纸最工整。</t>
  </si>
  <si>
    <t>scel</t>
  </si>
  <si>
    <t>iso- (相等) + scel (腿/边) + -es (后缀) -&gt; 有两条腿（边）相等的 -&gt; 等腰的</t>
  </si>
  <si>
    <t>等腰的（三角形）</t>
  </si>
  <si>
    <t>isosceles 三角形的两条 leg 是 equal 的。</t>
  </si>
  <si>
    <t>iso相等scel边，等腰三角两边连。</t>
  </si>
  <si>
    <t>iso- (相等) + mer (部分) -&gt; 组成部分相同但排列不同的物质 -&gt; 同分异构体</t>
  </si>
  <si>
    <t>Glucose and fructose are isomers of each other.</t>
  </si>
  <si>
    <t>葡萄糖和果糖互为同分异构体。</t>
  </si>
  <si>
    <t>虽是 isomer，但它们的 parts 数量完全 equal。</t>
  </si>
  <si>
    <t>iso相等mer部分，结构不同名异构。</t>
  </si>
  <si>
    <t>iso- (相等) + therm (热/温度) + -al (形容词) -&gt; 温度保持相等的 -&gt; 等温的</t>
  </si>
  <si>
    <t>/ˌaɪsəˈθɜːrml/</t>
  </si>
  <si>
    <t>An isothermal process occurs at a constant temperature.</t>
  </si>
  <si>
    <t>等温过程是在恒定温度下发生的。</t>
  </si>
  <si>
    <t>在 isothermal 环境下，heat 始终保持 same。</t>
  </si>
  <si>
    <t>iso相等therm热，等温环境不变热。</t>
  </si>
  <si>
    <t>iso- (相等) + bar (压力) -&gt; 地图上压力相等的地方连成的线 -&gt; 等压线</t>
  </si>
  <si>
    <t>Isobars on a weather map connect points of equal atmospheric pressure.</t>
  </si>
  <si>
    <t>天气图上的等压线连接气压相等的点。</t>
  </si>
  <si>
    <t>气象图上的 isobar 代表 pressure 是一样的。</t>
  </si>
  <si>
    <t>iso相等bar压力，等压连线看天气。</t>
  </si>
  <si>
    <t>iso- (相等) + morph (形状) + -ic (形容词) -&gt; 形状或结构相同的 -&gt; 同态的</t>
  </si>
  <si>
    <t>这两个 shape 看起来是 isomorphic 的，完全一样。</t>
  </si>
  <si>
    <t>iso相等morph形，结构相同叫同形。</t>
  </si>
  <si>
    <t>iso- (相等) + ton (压力/张力) + -ic (形容词) -&gt; 渗透压相等的 -&gt; 等张的</t>
  </si>
  <si>
    <t>等张的，等渗透压的</t>
  </si>
  <si>
    <t>/ˌaɪsəˈtɒnɪk/</t>
  </si>
  <si>
    <t>Sports drinks are often isotonic to help hydration.</t>
  </si>
  <si>
    <t>运动饮料通常是等渗的，以帮助补充水分。</t>
  </si>
  <si>
    <t>isotonic 饮料的浓度和身体 same，容易吸收。</t>
  </si>
  <si>
    <t>iso相等ton张力，等渗饮料补体力。</t>
  </si>
  <si>
    <t>ex- (出) + it (走) -&gt; 走到外面去 -&gt; 出口</t>
  </si>
  <si>
    <t>Please use the emergency exit in case of fire.</t>
  </si>
  <si>
    <t>如果发生火灾，请使用紧急出口。</t>
  </si>
  <si>
    <t>当危险发生时，你应该迅速从 exit (出口) **go out**。</t>
  </si>
  <si>
    <t>ex 向外 it 走，出门找出口。</t>
  </si>
  <si>
    <t>trans- (越过) + it (走) -&gt; 越过某个地方走 -&gt; 运输/中转</t>
  </si>
  <si>
    <t>The goods were damaged during transit.</t>
  </si>
  <si>
    <t>货物在运输过程中损坏了。</t>
  </si>
  <si>
    <t>这些包裹正在 transit (运输) 中，正在 **go across** 整个国家。</t>
  </si>
  <si>
    <t>trans 越过 it 走，运输在半路。</t>
  </si>
  <si>
    <t>in- (入) + it (走) + -ial (形容词后缀) -&gt; 刚走进去的 -&gt; 最初的</t>
  </si>
  <si>
    <t>My initial reaction was one of surprise.</t>
  </si>
  <si>
    <t>我最初的反应是吃惊。</t>
  </si>
  <si>
    <t>在 initial (最初的) 阶段，每个人都要 **go into** 一个新领域。</t>
  </si>
  <si>
    <t>in 进 it 走 ial 形容，最初的状态。</t>
  </si>
  <si>
    <t>circum- (绕圈) + it (走) -&gt; 绕圈走 -&gt; 电路/环行</t>
  </si>
  <si>
    <t>/ˈsɜːkɪt/</t>
  </si>
  <si>
    <t>The athlete ran a full circuit of the track.</t>
  </si>
  <si>
    <t>运动员绕田径场跑了一整圈。</t>
  </si>
  <si>
    <t>电流在 circuit (电路) 里不停地 **go around** 循环。</t>
  </si>
  <si>
    <t>circum 绕圈 it 走，循环是电路。</t>
  </si>
  <si>
    <t>amb- (四周) + it (走) + -ion (名词后缀) -&gt; 到处走动（拉票/追求） -&gt; 雄心/野心</t>
  </si>
  <si>
    <t>His ambition is to become a famous doctor.</t>
  </si>
  <si>
    <t>他的雄心是成为一名著名的医生。</t>
  </si>
  <si>
    <t>拥有 ambition (雄心) 的人会 **go around** 寻找各种成功的机会。</t>
  </si>
  <si>
    <t>amb 四周 it 走，野心促行动。</t>
  </si>
  <si>
    <t>perish</t>
  </si>
  <si>
    <t>per- (彻底) + it (走) + -ish (动词后缀) -&gt; 彻底走掉/走到底 -&gt; 死亡/毁灭</t>
  </si>
  <si>
    <t>死亡/枯萎</t>
  </si>
  <si>
    <t>/ˈperɪʃ/</t>
  </si>
  <si>
    <t>Many ancient civilizations have perished.</t>
  </si>
  <si>
    <t>许多古文明已经毁灭了。</t>
  </si>
  <si>
    <t>如果不浇水，这些植物就会 perish (死亡)，生命彻底 **go away**。</t>
  </si>
  <si>
    <t>per 彻底 it 走，毁灭入尽头。</t>
  </si>
  <si>
    <t>The government has initiated a new program.</t>
  </si>
  <si>
    <t>政府发起了一个新项目。</t>
  </si>
  <si>
    <t>我们需要 initiate (发起) 一个新计划，让事情 **go in** 正轨。</t>
  </si>
  <si>
    <t>in 进入 it 走 ate 动，发起新行动。</t>
  </si>
  <si>
    <t>trans- (跨越) + it (走) + -ion (名词后缀) -&gt; 从一个阶段走入另一个阶段 -&gt; 过渡</t>
  </si>
  <si>
    <t>The company is in a period of transition.</t>
  </si>
  <si>
    <t>公司正处于过渡时期。</t>
  </si>
  <si>
    <t>从学生到工作的 transition (过渡) 是一个 **go through** 变化的过程。</t>
  </si>
  <si>
    <t>trans 跨越 it 走，过渡变身份。</t>
  </si>
  <si>
    <t>itiner</t>
  </si>
  <si>
    <t>itiner (路径/行程) + -ary (名词后缀) -&gt; 关于走的路线 -&gt; 行程/旅行路线</t>
  </si>
  <si>
    <t>We planned our itinerary carefully.</t>
  </si>
  <si>
    <t>我们仔细地计划了我们的行程。</t>
  </si>
  <si>
    <t>出发前，请把 itinerary (行程) 发给我，这样我知道你打算怎么 **go**。</t>
  </si>
  <si>
    <t>itiner 路径 ary 名，行程已注定。</t>
  </si>
  <si>
    <t>ob- (离开/向) + it (走) + -uary (名词后缀) -&gt; 关于某人走掉（去世）的记录 -&gt; 讣告</t>
  </si>
  <si>
    <t>/əˈbɪtʃuəri/</t>
  </si>
  <si>
    <t>I read his obituary in the newspaper today.</t>
  </si>
  <si>
    <t>我今天在报纸上读到了他的讣告。</t>
  </si>
  <si>
    <t>他在 obituary (讣告) 中被高度评价，因为他优雅地 **go away** 了。</t>
  </si>
  <si>
    <t>ob 离开 it 走，讣告表哀思。</t>
  </si>
  <si>
    <t>itiner (路径) + -ant (形容词后缀) -&gt; 在路上走的 -&gt; 巡回的/流动的</t>
  </si>
  <si>
    <t>The itinerant circus moved from town to town.</t>
  </si>
  <si>
    <t>巡回马戏团从一个镇搬到另一个镇。</t>
  </si>
  <si>
    <t>这位 itinerant (巡回的) 音乐家不停地在各个城市间 **go around**。</t>
  </si>
  <si>
    <t>itiner 路径 ant 形，巡回不停步。</t>
  </si>
  <si>
    <t>sed-</t>
  </si>
  <si>
    <t>sed- (分开) + it (走) + -ion (名词后缀) -&gt; 分开走（背叛政府） -&gt; 煽动叛乱</t>
  </si>
  <si>
    <t>The rebels were charged with sedition.</t>
  </si>
  <si>
    <t>叛乱分子被控煽动叛乱罪。</t>
  </si>
  <si>
    <t>由于 sedition (煽动叛乱)，一部分士兵决定 **go apart** 脱离队伍。</t>
  </si>
  <si>
    <t>sed 分开 it 走，煽动搞叛乱。</t>
  </si>
  <si>
    <t>infra- (在下) + struct (建造) + -ure (名词后缀) -&gt; 在下方建造的支撑物 -&gt; 基础设施</t>
  </si>
  <si>
    <t>The government is investing in infrastructure like roads and bridges.</t>
  </si>
  <si>
    <t>政府正在投资道路和桥梁等基础设施。</t>
  </si>
  <si>
    <t>我们要 build 更好的 infrastructure，因为在基础 struct 之下的 infra 才是城市的根基。</t>
  </si>
  <si>
    <t>infra 下面，struct 建造，基础设施，国家要道。</t>
  </si>
  <si>
    <t>infra- (在下/低) + red (红色) -&gt; 频率低于红色可见光的 -&gt; 红外线的</t>
  </si>
  <si>
    <t>Infrared cameras can see people in the dark.</t>
  </si>
  <si>
    <t>红外摄像机可以在黑暗中看到人。</t>
  </si>
  <si>
    <t>这个 infrared 探测器可以感应 red 颜色 infra 之下的光线。</t>
  </si>
  <si>
    <t>红色之下，红外可见，黑夜之中，它能发现。</t>
  </si>
  <si>
    <t>infra- (在下/低) + sound (声音) -&gt; 低于人耳听力频率的声音 -&gt; 次声波</t>
  </si>
  <si>
    <t>Elephants communicate using infrasound over long distances.</t>
  </si>
  <si>
    <t>大象发出的 infrasound 声音频率太低，人耳听不见这个 sound。</t>
  </si>
  <si>
    <t>声波之下，名为次声，大象交流，人类不闻。</t>
  </si>
  <si>
    <t>infra- (在下) + son (声音) + -ic (的) -&gt; 在听觉频率之下的 -&gt; 次声的</t>
  </si>
  <si>
    <t>Whales can detect infrasonic waves in the ocean.</t>
  </si>
  <si>
    <t>鲸鱼可以探测到海洋中的次声波。</t>
  </si>
  <si>
    <t>这条鲸鱼对 infrasonic 波动很敏感，能捕捉到 son 声音信号。</t>
  </si>
  <si>
    <t>son 为声，infra 低，次声频率，深海秘密。</t>
  </si>
  <si>
    <t>infra- (在下/低) + human (人类) -&gt; 等级低于人类的 -&gt; 类人猿的/低于人类的</t>
  </si>
  <si>
    <t>类人猿的/低于人类水平的</t>
  </si>
  <si>
    <t>In ancient myths, there were creatures of infrahuman intelligence.</t>
  </si>
  <si>
    <t>在古代神话中，存在着智力低于人类的生物。</t>
  </si>
  <si>
    <t>有些 infrahuman 生物长得像 human，但它们的智力在人类之下。</t>
  </si>
  <si>
    <t>human 是人，infra 之下，类人生物，智力稍差。</t>
  </si>
  <si>
    <t>infrageneric</t>
  </si>
  <si>
    <t>gener</t>
  </si>
  <si>
    <t>infra- (在下) + gener (种属) + -ic (的) -&gt; 在属的等级之下的 -&gt; 属内的/亚属的</t>
  </si>
  <si>
    <t>（生物）属内的</t>
  </si>
  <si>
    <t>/ˌɪnfrədʒəˈnerɪk/</t>
  </si>
  <si>
    <t>Biologists study infrageneric variations in these desert plants.</t>
  </si>
  <si>
    <t>生物学家研究这些沙漠植物的属内变异。</t>
  </si>
  <si>
    <t>在 gener 属的级别 infra 之下，我们发现了新的 infrageneric 特征。</t>
  </si>
  <si>
    <t>gener 属类，infra 低级，属内分类，科学严谨。</t>
  </si>
  <si>
    <t>infra- (在下) + margin (边缘) + -al (的) -&gt; 位于边缘下方的 -&gt; 边缘下的</t>
  </si>
  <si>
    <t>边缘下的</t>
  </si>
  <si>
    <t>The inframarginal plates of the turtle shell are distinct.</t>
  </si>
  <si>
    <t>海龟壳边缘下方的鳞甲非常清晰。</t>
  </si>
  <si>
    <t>在 margin 边缘的 infra 处，可以观察到 inframarginal 结构。</t>
  </si>
  <si>
    <t>margin 边缘，infra 之下，边缘下方，位置在那。</t>
  </si>
  <si>
    <t>infratemporal</t>
  </si>
  <si>
    <t>tempor</t>
  </si>
  <si>
    <t>infra- (在下) + tempor (太阳穴) + -al (的) -&gt; 在太阳穴（颞部）下方的 -&gt; 颞下的</t>
  </si>
  <si>
    <t>颞下的</t>
  </si>
  <si>
    <t>/ˌɪnfrəˈtempərəl/</t>
  </si>
  <si>
    <t>The infratemporal fossa is an important anatomical space.</t>
  </si>
  <si>
    <t>颞下窝是一个重要的解剖空间。</t>
  </si>
  <si>
    <t>医生在检查 tempor 颞部 infra 的位置，也就是 infratemporal 区域。</t>
  </si>
  <si>
    <t>tempor 颞部，infra 之下，解剖术语，分毫不差。</t>
  </si>
  <si>
    <t>infra- (在下) + struct (建造) + -ure (名词后缀) + -al (形容词后缀) -&gt; 关于基础设施的 -&gt; 基础设施的</t>
  </si>
  <si>
    <t>The city faces serious infrastructural challenges.</t>
  </si>
  <si>
    <t>该城市面临着严重的基础设施挑战。</t>
  </si>
  <si>
    <t>这些 infrastructural 问题如果不解决，整个 struct 结构都会坍塌。</t>
  </si>
  <si>
    <t>基础之上，后缀双加，设施属性，建设全家。</t>
  </si>
  <si>
    <t>specif</t>
  </si>
  <si>
    <t>infra- (在下) + specif (种) + -ic (的) -&gt; 在物种级别之下的 -&gt; 种内的/亚种的</t>
  </si>
  <si>
    <t>（生物）种内的</t>
  </si>
  <si>
    <t>The researchers are looking at infraspecific competition among plants.</t>
  </si>
  <si>
    <t>研究人员正在观察植物之间的种内竞争。</t>
  </si>
  <si>
    <t>这个 specific 物种 infra 之下还有 infraspecific 的亚种分类。</t>
  </si>
  <si>
    <t>specif 种，infra 下，种内变异，生物之法。</t>
  </si>
  <si>
    <t>insul(岛) + -ate(使...) -&gt; 使其像岛一样独立开来，不与外界接触 -&gt; 使绝缘/隔热</t>
  </si>
  <si>
    <t>使绝缘；使隔热</t>
  </si>
  <si>
    <t>The pipes are heavily insulated to prevent freezing.</t>
  </si>
  <si>
    <t>为了防止冻裂，管道都被包上了厚厚的隔热层。</t>
  </si>
  <si>
    <t>用材料把房子 insulate 起来，就像把它变成一个不透气的 island。</t>
  </si>
  <si>
    <t>insulate 使绝缘，岛屿围起来像个圈。</t>
  </si>
  <si>
    <t>insul(岛) + -ation(名词后缀) -&gt; 像岛一样隔离的状态或物质 -&gt; 绝缘/隔热材料</t>
  </si>
  <si>
    <t>绝缘；隔热材料</t>
  </si>
  <si>
    <t>Better insulation can help reduce heating bills.</t>
  </si>
  <si>
    <t>更好的隔热材料可以帮助减少暖气开支。</t>
  </si>
  <si>
    <t>冬天的保暖靠 insulation，就像岛屿的 isolation。</t>
  </si>
  <si>
    <t>insulation 材料好，隔热保暖少不了。</t>
  </si>
  <si>
    <t>insul(岛) + -ator(物/者) -&gt; 能够使物体像岛一样隔离电或热的东西 -&gt; 绝缘体</t>
  </si>
  <si>
    <t>绝缘体；隔热体</t>
  </si>
  <si>
    <t>橡胶是良好的绝缘体。</t>
  </si>
  <si>
    <t>这种电线外皮是个好的 insulator，摸着不触电。</t>
  </si>
  <si>
    <t>insulator 绝缘体，电流热量难过去。</t>
  </si>
  <si>
    <t>insul(岛) + -ar(...的) -&gt; 岛屿的，引申为像岛民一样守着小地方不看世界的 -&gt; 思想狭隘的</t>
  </si>
  <si>
    <t>思想狭隘的；岛屿的</t>
  </si>
  <si>
    <t>The community has an insular outlook on life.</t>
  </si>
  <si>
    <t>这个社区对生活的看法非常保守狭隘。</t>
  </si>
  <si>
    <t>总是待在 island 上不出来，思想就会变得 insular。</t>
  </si>
  <si>
    <t>insular 岛民心，思想狭隘不更新。</t>
  </si>
  <si>
    <t>insul(岛) + -ar(...的) + -ity(性质) -&gt; 岛民性质 -&gt; 思想偏狭</t>
  </si>
  <si>
    <t>思想偏狭；与外界隔绝</t>
  </si>
  <si>
    <t>He was criticized for his political insularity.</t>
  </si>
  <si>
    <t>他因政治上的眼光短浅而受到批评。</t>
  </si>
  <si>
    <t>岛屿的特征是 insularity，人的特征也可以是狭隘。</t>
  </si>
  <si>
    <t>insularity 偏狭态，眼界不开出意外。</t>
  </si>
  <si>
    <t>insula</t>
  </si>
  <si>
    <t>pen-(几乎) + insula(岛) -&gt; 几乎快要成为岛的地方 -&gt; 半岛</t>
  </si>
  <si>
    <t>The Korean Peninsula is located in East Asia.</t>
  </si>
  <si>
    <t>朝鲜半岛位于东亚。</t>
  </si>
  <si>
    <t>它差点（pen-）就成了 island，所以叫 peninsula。</t>
  </si>
  <si>
    <t>peninsula 是半岛，三面临水景色好。</t>
  </si>
  <si>
    <t>insul(岛) + -in(素/化学物质) -&gt; 产生于胰腺中像小岛一样的组织(胰岛)中的物质 -&gt; 胰岛素</t>
  </si>
  <si>
    <t>She has to inject insulin every day.</t>
  </si>
  <si>
    <t>她每天必须注射胰岛素。</t>
  </si>
  <si>
    <t>胰腺里有 island (胰岛)，分泌的东西叫 insulin。</t>
  </si>
  <si>
    <t>insulin 胰岛素，控制血糖不迷路。</t>
  </si>
  <si>
    <t>isola</t>
  </si>
  <si>
    <t>isola(岛) + -ate(使...) -&gt; 使变成一个孤岛 -&gt; 使孤立/使隔离</t>
  </si>
  <si>
    <t>使隔离；使孤立</t>
  </si>
  <si>
    <t>The village was isolated by the heavy snow.</t>
  </si>
  <si>
    <t>村庄被大雪隔离了。</t>
  </si>
  <si>
    <t>把他 isolate 起来，让他像在 island 上一样没人理。</t>
  </si>
  <si>
    <t>isolate 孤立他，像在岛上没人家。</t>
  </si>
  <si>
    <t>isola(岛) + -ation(状态) -&gt; 像岛一样独立的状态 -&gt; 隔离/孤立</t>
  </si>
  <si>
    <t>隔离；孤立</t>
  </si>
  <si>
    <t>Long periods of isolation can lead to depression.</t>
  </si>
  <si>
    <t>长期的孤立会导致抑郁。</t>
  </si>
  <si>
    <t>岛屿的生活是一种 isolation，有时候很清静。</t>
  </si>
  <si>
    <t>isolation 是隔离，独自一人没邻里。</t>
  </si>
  <si>
    <t>isolated</t>
  </si>
  <si>
    <t>isola(岛) + -ated(形容词后缀) -&gt; 被变成岛的状态的 -&gt; 孤立的/偏远的</t>
  </si>
  <si>
    <t>孤立的；偏远的</t>
  </si>
  <si>
    <t>/ˈaɪsəleɪtɪd/</t>
  </si>
  <si>
    <t>They live in an isolated farmhouse.</t>
  </si>
  <si>
    <t>他们住在一个偏远的农舍里。</t>
  </si>
  <si>
    <t>那是一个 isolated 的农场，离城市非常远。</t>
  </si>
  <si>
    <t>isolated 孤零零，像个岛屿在远行。</t>
  </si>
  <si>
    <t>inter- (在...之间) + nation (国家) + -al (形容词后缀) -&gt; 在多个国家之间的 -&gt; 国际的</t>
  </si>
  <si>
    <t>English is an international language.</t>
  </si>
  <si>
    <t>英语是一门国际语言。</t>
  </si>
  <si>
    <t>这场 international 比赛有许多 nations 参加。</t>
  </si>
  <si>
    <t>inter- 之间，nation 国家，国际地位高。</t>
  </si>
  <si>
    <t>inter- (相互) + act (行动) -&gt; 相互产生行动 -&gt; 互动/交流</t>
  </si>
  <si>
    <t>交流/相互作用</t>
  </si>
  <si>
    <t>Teachers should interact more with students.</t>
  </si>
  <si>
    <t>老师应该多和学生互动。</t>
  </si>
  <si>
    <t>在课堂上 interact，积极 act 起来。</t>
  </si>
  <si>
    <t>inter- 相互，act 去做，互动真快乐。</t>
  </si>
  <si>
    <t>inter- (在...之间) + net (网) -&gt; 在各个网络之间互通的网 -&gt; 互联网</t>
  </si>
  <si>
    <t>I like surfing the internet for information.</t>
  </si>
  <si>
    <t>我喜欢在互联网上搜索信息。</t>
  </si>
  <si>
    <t>把全世界的 net 连在 inter 之间。</t>
  </si>
  <si>
    <t>inter- 之间，net 是网，互联世界广。</t>
  </si>
  <si>
    <t>inter- (在...之间) + view (看) -&gt; 两个人面对面互看 -&gt; 面试/采访</t>
  </si>
  <si>
    <t>面试/采访</t>
  </si>
  <si>
    <t>She had a job interview yesterday.</t>
  </si>
  <si>
    <t>她昨天参加了一个工作面试。</t>
  </si>
  <si>
    <t>面试官和你在 inter 之间互相 view 一下。</t>
  </si>
  <si>
    <t>inter- 之间，view 去看，面试莫心慌。</t>
  </si>
  <si>
    <t>inter- (在...中) + rupt (断裂) -&gt; 在事情进行中突然断开 -&gt; 打断</t>
  </si>
  <si>
    <t>打断/插嘴</t>
  </si>
  <si>
    <t>故事讲到 inter 时，突然 rupt 断了。</t>
  </si>
  <si>
    <t>inter- 中间，rupt 是断，打断不礼貌。</t>
  </si>
  <si>
    <t>inter- (在...之间) + fere (打击) -&gt; 打击在两者之间产生阻碍 -&gt; 干涉/干预</t>
  </si>
  <si>
    <t>干涉/干扰</t>
  </si>
  <si>
    <t>Don't interfere in my private business.</t>
  </si>
  <si>
    <t>不要干涉我的私事。</t>
  </si>
  <si>
    <t>他总爱在别人 inter 之间 interfere 捣乱。</t>
  </si>
  <si>
    <t>inter- 之间，fere 去碰，干涉真烦人。</t>
  </si>
  <si>
    <t>inter- (在...中) + medi (中间) + -ate (形容词后缀) -&gt; 处于中间层次的 -&gt; 中级的</t>
  </si>
  <si>
    <t>This course is for intermediate learners.</t>
  </si>
  <si>
    <t>这门课程是为中级学习者准备的。</t>
  </si>
  <si>
    <t>medi 也是中间，intermediate 就是中级水平。</t>
  </si>
  <si>
    <t>inter- 中间，medi 中间，中级很稳健。</t>
  </si>
  <si>
    <t>val</t>
  </si>
  <si>
    <t>inter- (在...之间) + val (墙) -&gt; 两道墙之间的空间或时间 -&gt; 间隔/间歇</t>
  </si>
  <si>
    <t>间隔/间歇</t>
  </si>
  <si>
    <t>There was a short interval between the acts.</t>
  </si>
  <si>
    <t>幕间有短暂的休息时间。</t>
  </si>
  <si>
    <t>在两个 inter 动作之间有一个 interval。</t>
  </si>
  <si>
    <t>inter- 之间，val 墙壁，间隔有距离。</t>
  </si>
  <si>
    <t>inter- (相互) + sect (切割) + -ion (名词后缀) -&gt; 两条路互相切割的地方 -&gt; 十字路口/交叉点</t>
  </si>
  <si>
    <t>交叉点/十字路口</t>
  </si>
  <si>
    <t>两条路在 inter 处 sect 切开成了 intersection。</t>
  </si>
  <si>
    <t>inter- 相互，sect 切割，路口要慢行。</t>
  </si>
  <si>
    <t>inter- (相互) + change (改变/交换) -&gt; 相互交换位置或东西 -&gt; 交换</t>
  </si>
  <si>
    <t>交换/互换</t>
  </si>
  <si>
    <t>/ˌɪntəˈtʃeɪndʒ/</t>
  </si>
  <si>
    <t>There is a regular interchange of ideas between them.</t>
  </si>
  <si>
    <t>他们之间经常交流思想。</t>
  </si>
  <si>
    <t>我们 inter 彼此，change 一下礼物吧。</t>
  </si>
  <si>
    <t>inter- 相互，change 改变，交换得新鲜。</t>
  </si>
  <si>
    <t>ign</t>
  </si>
  <si>
    <t>ign (火) + -ite (动词后缀) -&gt; 使着火 -&gt; 点燃</t>
  </si>
  <si>
    <t>点燃，发火</t>
  </si>
  <si>
    <t>The fuel spilled on the floor could easily ignite.</t>
  </si>
  <si>
    <t>洒在地板上的燃料很容易点燃。</t>
  </si>
  <si>
    <t>他试图 ignite 那个堆满木柴的火坑，来 get warm。</t>
  </si>
  <si>
    <t>ign 是火 ite 动，火一烧起 ignite 点燃。</t>
  </si>
  <si>
    <t>ign (火) + -it (连接) + -ion (名词后缀) -&gt; 点火的动作或状态 -&gt; 点火，点火装置</t>
  </si>
  <si>
    <t>点火，开关</t>
  </si>
  <si>
    <t>他在点火开关里转动了钥匙。</t>
  </si>
  <si>
    <t>没有 ignition 系统，汽车 Engine 就无法启动。</t>
  </si>
  <si>
    <t>点火过程 ignition，发动引擎找开关。</t>
  </si>
  <si>
    <t>ign (火) + -eous (形容词后缀) -&gt; 像火一样的，由火产生的 -&gt; 火成的，火山的</t>
  </si>
  <si>
    <t>火成的</t>
  </si>
  <si>
    <t>Granite is a type of igneous rock.</t>
  </si>
  <si>
    <t>花岗岩是一种火成岩。</t>
  </si>
  <si>
    <t>这些 igneous rock 都是由火山喷发的 Lava 凝固而成的。</t>
  </si>
  <si>
    <t>ign 有火 eous 性，火山形成是 igneous。</t>
  </si>
  <si>
    <t>ign (火) + -it (连接) + -able (能...的) -&gt; 能够被点燃的 -&gt; 可燃的</t>
  </si>
  <si>
    <t>可燃的，易燃的</t>
  </si>
  <si>
    <t>Gasoline is highly ignitable and must be stored carefully.</t>
  </si>
  <si>
    <t>汽油极易燃烧，必须小心存放。</t>
  </si>
  <si>
    <t>实验室里有很多 ignitable 物质，不能用 Fire 靠近。</t>
  </si>
  <si>
    <t>能着火的 ignitable，易燃物质要远离。</t>
  </si>
  <si>
    <t>re- (重新) + ign (火) + -ite (动词后缀) -&gt; 再次点燃 -&gt; 重新点燃</t>
  </si>
  <si>
    <t>重新点燃，复燃</t>
  </si>
  <si>
    <t>The victory helped to reignite their hope.</t>
  </si>
  <si>
    <t>这次胜利帮助他们重新燃起了希望。</t>
  </si>
  <si>
    <t>这首歌 reignite 了我对音乐的热情，太 Wonderful 了。</t>
  </si>
  <si>
    <t>re 是再次 ign 火，reignite 让火重燃。</t>
  </si>
  <si>
    <t>pre- (提前) + ign (火) + -it (连接) + -ion (名词后缀) -&gt; 在预定时间之前点火 -&gt; [发动机]提前点火</t>
  </si>
  <si>
    <t>提前点火</t>
  </si>
  <si>
    <t>Engine damage can be caused by preignition.</t>
  </si>
  <si>
    <t>提前点火会导致发动机受损。</t>
  </si>
  <si>
    <t>由于 preignition，这辆旧车的 Engine 发出了奇怪的声音。</t>
  </si>
  <si>
    <t>pre 在前 ign 火，提前点火出故障。</t>
  </si>
  <si>
    <t>ign (火) + -it (连接) + -er (人或物) -&gt; 用来点火的东西 -&gt; 点火器</t>
  </si>
  <si>
    <t>点火器，发火装置</t>
  </si>
  <si>
    <t>/ɪɡˈnaɪtə(r)/</t>
  </si>
  <si>
    <t>The pilot used a small igniter to start the furnace.</t>
  </si>
  <si>
    <t>飞行员用一个小点火器启动了熔炉。</t>
  </si>
  <si>
    <t>这个 igniter 坏了，我没法 light the gas stove。</t>
  </si>
  <si>
    <t>ign 后缀加个 er，点火器具是 igniter。</t>
  </si>
  <si>
    <t>ignescent</t>
  </si>
  <si>
    <t>ign (火) + -escent (开始...的/正在...的) -&gt; 开始冒火花的 -&gt; 迸发火花的</t>
  </si>
  <si>
    <t>发火花的</t>
  </si>
  <si>
    <t>/ɪɡˈnesnt/</t>
  </si>
  <si>
    <t>The metal tool produced ignescent sparks when it hit the stone.</t>
  </si>
  <si>
    <t>金属工具撞击石头时迸发出火花。</t>
  </si>
  <si>
    <t>撞击时产生 ignescent 效果，就像是 Fireworks 一样漂亮。</t>
  </si>
  <si>
    <t>ign 后接 escent，冒出火花闪亮亮。</t>
  </si>
  <si>
    <t>ignipotence</t>
  </si>
  <si>
    <t>ign (火) + -i- (连接词) + potence (力量) -&gt; 拥有支配火的力量 -&gt; 火之威能</t>
  </si>
  <si>
    <t>支配火的力量</t>
  </si>
  <si>
    <t>/ɪɡˈnɪpətəns/</t>
  </si>
  <si>
    <t>In ancient myths, Vulcan had the ignipotence over volcanoes.</t>
  </si>
  <si>
    <t>在古代神话中，伏尔甘拥有统治火山的火之威能。</t>
  </si>
  <si>
    <t>那个 God 拥有 ignipotence，可以控制所有的火。</t>
  </si>
  <si>
    <t>ign 有火 potence 力，掌控火的力量是大能。</t>
  </si>
  <si>
    <t>im- (不) + poss (能力) + -ible (能...的) -&gt; 没有能力的 -&gt; 不可能的</t>
  </si>
  <si>
    <t>Nothing is impossible to a willing heart.</t>
  </si>
  <si>
    <t>有志者，事竟成。</t>
  </si>
  <si>
    <t>任务如此 impossible，意味着你根本没有这种 poss（能力）。</t>
  </si>
  <si>
    <t>im是不，poss是能，不能就是不可能。</t>
  </si>
  <si>
    <t>import</t>
  </si>
  <si>
    <t>port</t>
  </si>
  <si>
    <t>im- (向内) + port (港口/运) -&gt; 往港口里运送 -&gt; 进口</t>
  </si>
  <si>
    <t>进口，输入</t>
  </si>
  <si>
    <t>/ˈɪmpɔːt/</t>
  </si>
  <si>
    <t>The country has to import most of its oil.</t>
  </si>
  <si>
    <t>这个国家不得不进口大部分石油。</t>
  </si>
  <si>
    <t>把货物 port（搬运）到 im-（里面）来，这就是进口。</t>
  </si>
  <si>
    <t>im向内，port搬运，搬进港口叫进口。</t>
  </si>
  <si>
    <t>incomplete</t>
  </si>
  <si>
    <t>complete</t>
  </si>
  <si>
    <t>in- (不) + complete (完整) -&gt; 不完整的 -&gt; 不完全的</t>
  </si>
  <si>
    <t>不完全的，未完成的</t>
  </si>
  <si>
    <t>/ˌɪnkəmˈpliːt/</t>
  </si>
  <si>
    <t>The data is still incomplete.</t>
  </si>
  <si>
    <t>数据仍然不完整。</t>
  </si>
  <si>
    <t>这件事 in- (不) 那么 complete (完整)，所以它是不完全的。</t>
  </si>
  <si>
    <t>in代表不，完整在后，不完整就是没做够。</t>
  </si>
  <si>
    <t>in- (不) + vis (看) + -ible (可以...的) -&gt; 不可以被看见的 -&gt; 隐形的</t>
  </si>
  <si>
    <t>Germs are invisible to the naked eye.</t>
  </si>
  <si>
    <t>细菌是肉眼看不见的。</t>
  </si>
  <si>
    <t>超能力是 in-（不可）vis（被看）的，这就是隐形。</t>
  </si>
  <si>
    <t>in是不，vis是看，看不见是隐形人在办。</t>
  </si>
  <si>
    <t>Don't be so impatient; the bus will come soon.</t>
  </si>
  <si>
    <t>别这么不耐烦，车很快就来。</t>
  </si>
  <si>
    <t>他变得很 impatient，因为他 im-（无法）pati（忍受）排长队。</t>
  </si>
  <si>
    <t>im是不，忍耐在后，不耐烦的人要发愁。</t>
  </si>
  <si>
    <t>Tax is based on your total annual income.</t>
  </si>
  <si>
    <t>税收是根据你的年度总收入计算的。</t>
  </si>
  <si>
    <t>钱 in-（往里）come（来），这就是我的个人收入。</t>
  </si>
  <si>
    <t>in向内，come来到，收入进兜哈哈笑。</t>
  </si>
  <si>
    <t>impolite</t>
  </si>
  <si>
    <t>polite</t>
  </si>
  <si>
    <t>im- (不) + polite (礼貌) -&gt; 不礼貌的 -&gt; 无礼的</t>
  </si>
  <si>
    <t>无礼的，粗鲁的</t>
  </si>
  <si>
    <t>/ˌɪmpəˈlaɪt/</t>
  </si>
  <si>
    <t>It is impolite to talk with your mouth full.</t>
  </si>
  <si>
    <t>嘴里含着食物说话是不礼貌的。</t>
  </si>
  <si>
    <t>那个人很 impolite，他说话总是 im-（不）那么 polite（有礼貌）。</t>
  </si>
  <si>
    <t>im是不，polite礼貌，没礼貌就是瞎胡闹。</t>
  </si>
  <si>
    <t>in- (在...之内) + door (门) -&gt; 门里面的 -&gt; 室内的</t>
  </si>
  <si>
    <t>I prefer indoor sports like badminton.</t>
  </si>
  <si>
    <t>我更喜欢像羽毛球这样的室内运动。</t>
  </si>
  <si>
    <t>我们在 in-（里面）door（门）活动，不用担心外面下雨。</t>
  </si>
  <si>
    <t>in在里，door是门，室内活动好健身。</t>
  </si>
  <si>
    <t>Please input your password now.</t>
  </si>
  <si>
    <t>现在请输入您的密码。</t>
  </si>
  <si>
    <t>请把数据 in-（向内）put（放），点击确认完成输入。</t>
  </si>
  <si>
    <t>in向内，put放好，输入数据少不了。</t>
  </si>
  <si>
    <t>im- (不) + medi (中间) + -ate (形容词后缀) -&gt; 没有中间隔着的 -&gt; 立即的</t>
  </si>
  <si>
    <t>立即的，直接的</t>
  </si>
  <si>
    <t>We need an immediate answer to this problem.</t>
  </si>
  <si>
    <t>我们需要这个问题的一个立即答复。</t>
  </si>
  <si>
    <t>办事要 immediate，中间 im-（不能）有任何 medi（中间环节）。</t>
  </si>
  <si>
    <t>im是不，medi中间，没有间隔就是快。</t>
  </si>
  <si>
    <t>in- (向内) + clud (关闭) -&gt; 关在里面 -&gt; 包含</t>
  </si>
  <si>
    <t>The bill includes the service charge.</t>
  </si>
  <si>
    <t>账单包括了服务费。</t>
  </si>
  <si>
    <t>把所有东西 in-（向内）clud-（关闭）在一个盒子里，就是包含它们。</t>
  </si>
  <si>
    <t>in向内，clud关闭，关在里面是包括。</t>
  </si>
  <si>
    <t>vid</t>
  </si>
  <si>
    <t>in- (不) + di- (分开) + vid (分) + -ual (名词/形容词后缀) -&gt; 不可以再分割的个体 -&gt; 个人的</t>
  </si>
  <si>
    <t>个人的，个体</t>
  </si>
  <si>
    <t>Each individual has their own needs.</t>
  </si>
  <si>
    <t>每个个体都有自己的需求。</t>
  </si>
  <si>
    <t>in-（不可）再 di-vid（分割）的单位，就是一个独立的 individual。</t>
  </si>
  <si>
    <t>in是不，vid是分，不可分割是个人。</t>
  </si>
  <si>
    <t>intro- (向内) + duc (引导) + -e (动词后缀) -&gt; 引导某人或某物进入某地或某领域 -&gt; 介绍</t>
  </si>
  <si>
    <t>Allow me to introduce my colleague to you.</t>
  </si>
  <si>
    <t>请允许我向你介绍我的同事。</t>
  </si>
  <si>
    <t>请允许我 introduce（介绍）一下，这位是我的朋友。</t>
  </si>
  <si>
    <t>intro 向内 duc 引导，带你入门去介绍。</t>
  </si>
  <si>
    <t>intro- (向内) + vert (转) -&gt; 思想和注意力转向内心 -&gt; 内向的人</t>
  </si>
  <si>
    <t>/ˈɪntrəvɜːrt/</t>
  </si>
  <si>
    <t>She is an introvert who enjoys quiet evenings at home.</t>
  </si>
  <si>
    <t>她是个性格内向的人，喜欢在家享受安静的夜晚。</t>
  </si>
  <si>
    <t>虽然他是个 introvert（内向的人），但他在舞台上很有表现力。</t>
  </si>
  <si>
    <t>intro 向内 vert 转，性格内向转圈圈。</t>
  </si>
  <si>
    <t>intro- (向内) + spect (看) + -ion (名词后缀) -&gt; 往内心深处看 -&gt; 内省</t>
  </si>
  <si>
    <t>内省，反省</t>
  </si>
  <si>
    <t>Quiet introspection can lead to greater self-awareness.</t>
  </si>
  <si>
    <t>静静的内省可以提高自我意识。</t>
  </si>
  <si>
    <t>经过长时间的 introspection（内省），他找到了解决问题的办法。</t>
  </si>
  <si>
    <t>intro 向内 spect 看，自我反省不遗憾。</t>
  </si>
  <si>
    <t>intra- (在内) + mur (墙) + -al (形容词后缀) -&gt; 在墙壁之内的 -&gt; 校内的</t>
  </si>
  <si>
    <t>校内的</t>
  </si>
  <si>
    <t>/ˌɪntrəˈmjʊrəl/</t>
  </si>
  <si>
    <t>They are organizing an intramural basketball tournament.</t>
  </si>
  <si>
    <t>他们正在组织一场校内篮球赛。</t>
  </si>
  <si>
    <t>我们在校内参加 intramural（校内的）比赛，氛围非常好。</t>
  </si>
  <si>
    <t>intra 在内 mur 为墙，校内竞技显辉煌。</t>
  </si>
  <si>
    <t>intra- (在内) + ven (静脉) + -ous (形容词后缀) -&gt; 在静脉之内的 -&gt; 静脉内的</t>
  </si>
  <si>
    <t>进入静脉的</t>
  </si>
  <si>
    <t>医生采取了 intravenous（静脉内的）注射方式来给药。</t>
  </si>
  <si>
    <t>intra 在内 ven 静脉，输液治疗好得快。</t>
  </si>
  <si>
    <t>intrinsic</t>
  </si>
  <si>
    <t>intrin-</t>
  </si>
  <si>
    <t>sec</t>
  </si>
  <si>
    <t>intrin- (在内/向内) + sec (跟随/存在) + -ic (形容词后缀) -&gt; 存在于内部的 -&gt; 固有的</t>
  </si>
  <si>
    <t>固有的，本质的</t>
  </si>
  <si>
    <t>/ɪnˈtrɪnzɪk/</t>
  </si>
  <si>
    <t>Flexibility is intrinsic to creative thinking.</t>
  </si>
  <si>
    <t>灵活性是创造性思维所固有的。</t>
  </si>
  <si>
    <t>这种品质是 intrinsic（本质的），无法轻易改变。</t>
  </si>
  <si>
    <t>intrin 在内 ic 为性，本质固有是天性。</t>
  </si>
  <si>
    <t>intra- (在内) + state (州) -&gt; 在州界范围之内的 -&gt; 州内的</t>
  </si>
  <si>
    <t>The company handles intrastate commerce.</t>
  </si>
  <si>
    <t>这家公司处理州内贸易。</t>
  </si>
  <si>
    <t>这属于 intrastate（州内的）商务活动，不涉及其他州。</t>
  </si>
  <si>
    <t>intra 在内 state 州，州内事务不用愁。</t>
  </si>
  <si>
    <t>intra- (在内) + cell (细胞) + -ular (形容词后缀) -&gt; 在细胞内部的 -&gt; 细胞内的</t>
  </si>
  <si>
    <t>/ˌɪntrəˈseljələr/</t>
  </si>
  <si>
    <t>Water makes up much of the intracellular fluid.</t>
  </si>
  <si>
    <t>水构成了细胞内液的大部分。</t>
  </si>
  <si>
    <t>生物学家正在研究 intracellular（细胞内的）结构。</t>
  </si>
  <si>
    <t>intra 在内 cell 细胞，微观世界里面瞧。</t>
  </si>
  <si>
    <t>introductory</t>
  </si>
  <si>
    <t>intro- (向内) + duc (引导) + -tory (形容词后缀) -&gt; 引导进入某内容的 -&gt; 介绍性的</t>
  </si>
  <si>
    <t>介绍性的，入门的</t>
  </si>
  <si>
    <t>/ˌɪntrəˈdʌktəri/</t>
  </si>
  <si>
    <t>This is an introductory course on biology.</t>
  </si>
  <si>
    <t>这是一门生物学的入门课程。</t>
  </si>
  <si>
    <t>这是一本 introductory（入门性的）书籍，非常适合初学者。</t>
  </si>
  <si>
    <t>intro 引导 tory 性，入门介绍是初级。</t>
  </si>
  <si>
    <t>intranasal</t>
  </si>
  <si>
    <t>nas</t>
  </si>
  <si>
    <t>intra- (在内) + nas (鼻) + -al (形容词后缀) -&gt; 在鼻腔内部的 -&gt; 鼻内的</t>
  </si>
  <si>
    <t>鼻内的</t>
  </si>
  <si>
    <t>/ˌɪntrəˈneɪzl/</t>
  </si>
  <si>
    <t>The doctor prescribed an intranasal spray.</t>
  </si>
  <si>
    <t>医生开了一种鼻内喷雾剂。</t>
  </si>
  <si>
    <t>这种 intranasal（鼻内的）药物见效非常快。</t>
  </si>
  <si>
    <t>intra 在内 nas 为鼻，鼻内用药有神气。</t>
  </si>
  <si>
    <t>in- (不) + correct (正确的) -&gt; 逻辑上不正确的 -&gt; 错误的</t>
  </si>
  <si>
    <t>不正确的</t>
  </si>
  <si>
    <t>The answer you provided is incorrect.</t>
  </si>
  <si>
    <t>你提供的答案是不正确的。</t>
  </si>
  <si>
    <t>这个 incorrect 的答案让老师很生气。</t>
  </si>
  <si>
    <t>in是不，correct对，合起就是错。</t>
  </si>
  <si>
    <t>in- (向内) + come (来) -&gt; 钱财流进来的地方 -&gt; 收入</t>
  </si>
  <si>
    <t>His monthly income is quite high.</t>
  </si>
  <si>
    <t>他的月收入相当高。</t>
  </si>
  <si>
    <t>努力工作，你的 income 就会增加。</t>
  </si>
  <si>
    <t>in向内，come来，收入滚滚来。</t>
  </si>
  <si>
    <t>il- (不) + leg (法律) + -al (形容词后缀) -&gt; 不符合法律的 -&gt; 非法的</t>
  </si>
  <si>
    <t>违法的</t>
  </si>
  <si>
    <t>在此处停车是违法的。</t>
  </si>
  <si>
    <t>他因为 illegal 驾驶被罚款了。</t>
  </si>
  <si>
    <t>il表不，leg是法，非法没法答。</t>
  </si>
  <si>
    <t>有志者事竟成（对于一颗有志向的心，没有什么是不可能的）。</t>
  </si>
  <si>
    <t>虽然任务艰巨，但并非 impossible。</t>
  </si>
  <si>
    <t>im是不，possible可能，绝非可能事。</t>
  </si>
  <si>
    <t>im- (向内) + port (港口) -&gt; 运进港口 -&gt; 进口</t>
  </si>
  <si>
    <t>进口</t>
  </si>
  <si>
    <t>/ɪmˈpɔːt/</t>
  </si>
  <si>
    <t>The country has to import oil from abroad.</t>
  </si>
  <si>
    <t>这个国家不得不从国外进口石油。</t>
  </si>
  <si>
    <t>我们公司主要从事汽车的 import 业务。</t>
  </si>
  <si>
    <t>im向内，port是港，货进港口忙。</t>
  </si>
  <si>
    <t>ir- (不) + regul (规则) + -ar (的) -&gt; 不遵循规则的 -&gt; 不规则的</t>
  </si>
  <si>
    <t>不规则的</t>
  </si>
  <si>
    <t>He has an irregular heartbeat.</t>
  </si>
  <si>
    <t>他的心跳不规律。</t>
  </si>
  <si>
    <t>这块石头的形状非常 irregular。</t>
  </si>
  <si>
    <t>ir表不，regul规，不按规矩回。</t>
  </si>
  <si>
    <t>看不见的</t>
  </si>
  <si>
    <t>The gas is colorless and invisible.</t>
  </si>
  <si>
    <t>这种气体无色且看不见。</t>
  </si>
  <si>
    <t>超人拥有 invisible 的特殊能力。</t>
  </si>
  <si>
    <t>in为不，vis看，隐形看不见。</t>
  </si>
  <si>
    <t>in- (向内) + sight (看见) -&gt; 看到事物内部的本质 -&gt; 洞察力</t>
  </si>
  <si>
    <t>The book gives us an insight into the future.</t>
  </si>
  <si>
    <t>这本书让我们对未来有了深入的了解。</t>
  </si>
  <si>
    <t>他睿智的 insight 令人佩服。</t>
  </si>
  <si>
    <t>in向内，sight看，一眼看穿办。</t>
  </si>
  <si>
    <t>Don't be so impatient with the children.</t>
  </si>
  <si>
    <t>在排队时，他显得非常 impatient。</t>
  </si>
  <si>
    <t>im表不，pati忍，没法再隐忍。</t>
  </si>
  <si>
    <t>ir- (不) + respons (响应/负责) + -ible (能...的) -&gt; 没法做出负责响应的 -&gt; 不负责任的</t>
  </si>
  <si>
    <t>你没锁门就走了，太不负责任了。</t>
  </si>
  <si>
    <t>他这种 irresponsible 的行为伤害了大家。</t>
  </si>
  <si>
    <t>ir表不，respons责，做事太草舍。</t>
  </si>
  <si>
    <t>icon (形象) -&gt; 直观呈现的图形 -&gt; 图标</t>
  </si>
  <si>
    <t>图标，偶像</t>
  </si>
  <si>
    <t>Click on the settings icon to change your password.</t>
  </si>
  <si>
    <t>点击设置图标来更改你的密码。</t>
  </si>
  <si>
    <t>屏幕上的 icon (图标) 是一个齿轮形状。</t>
  </si>
  <si>
    <t>icon 图标是形象，屏幕偶像人人向。</t>
  </si>
  <si>
    <t>icon (形象) + -ic (的) -&gt; 具有代表性形象的 -&gt; 标志性的</t>
  </si>
  <si>
    <t>标志性的</t>
  </si>
  <si>
    <t>The Statue of Liberty is an iconic symbol of freedom.</t>
  </si>
  <si>
    <t>自由女神像是一个标志性的自由象征。</t>
  </si>
  <si>
    <t>那张照片记录了 iconic (标志性的) 历史瞬间。</t>
  </si>
  <si>
    <t>icon 后缀加个 ic，标志地位难代替。</t>
  </si>
  <si>
    <t>icono- (偶像) + -clast (破坏者) -&gt; 破坏神像的人 -&gt; 偶像破坏者/打破旧习的人</t>
  </si>
  <si>
    <t>偶像破坏者，打破旧习者</t>
  </si>
  <si>
    <t>As an iconoclast, he always challenged established beliefs.</t>
  </si>
  <si>
    <t>作为一个打破旧习的人，他总是挑战既定的信仰。</t>
  </si>
  <si>
    <t>这位 iconoclast (偶像破坏者) 摧毁了旧的审美观念。</t>
  </si>
  <si>
    <t>clast 破坏 icon 像，打破旧习新气象。</t>
  </si>
  <si>
    <t>icono- (形象) + -graphy (描绘/记录) -&gt; 对形象的分类记录 -&gt; 图像志/肖像学</t>
  </si>
  <si>
    <t>图像学</t>
  </si>
  <si>
    <t>The iconography of the medieval church is very complex.</t>
  </si>
  <si>
    <t>中世纪教堂的图像象征非常复杂。</t>
  </si>
  <si>
    <t>艺术史学家正在研究这些壁画的 iconography (图像志)。</t>
  </si>
  <si>
    <t>graphy 记录 icon 形，图像分类最严明。</t>
  </si>
  <si>
    <t>icono- (形象) + -logy (学问) -&gt; 研究形象深层含义的学问 -&gt; 图像学</t>
  </si>
  <si>
    <t>Iconology involves the interpretation of cultural symbols.</t>
  </si>
  <si>
    <t>图像学涉及对文化符号的解释。</t>
  </si>
  <si>
    <t>通过 iconology (图像学)，我们能读懂画作背后的秘密。</t>
  </si>
  <si>
    <t>logy 学问 icon 深，图像内涵显真身。</t>
  </si>
  <si>
    <t>icon (图标) + -ify (使...) -&gt; 使窗口变成小图标 -&gt; 使图标化/最小化</t>
  </si>
  <si>
    <t>You can iconify the window to clear some space on your desktop.</t>
  </si>
  <si>
    <t>你可以将窗口图标化，以腾出桌面空间。</t>
  </si>
  <si>
    <t>点击右上角按钮 iconify (使图标化) 正在运行的程序。</t>
  </si>
  <si>
    <t>ify 动词 icon 化，缩小窗口桌面上。</t>
  </si>
  <si>
    <t>icono- (图像) + -scope (观察仪器) -&gt; 观察并将光转为图像的管子 -&gt; 光电摄像管</t>
  </si>
  <si>
    <t>光电摄像管</t>
  </si>
  <si>
    <t>/aɪˈkɒnəskəʊp/</t>
  </si>
  <si>
    <t>早期的电视技术离不开这个 iconoscope (光电摄像管)。</t>
  </si>
  <si>
    <t>scope 观察 icon 显，摄像管里存画面。</t>
  </si>
  <si>
    <t>icono- (偶像) + -latry (崇拜) -&gt; 对圣像或偶像的崇拜 -&gt; 偶像崇拜</t>
  </si>
  <si>
    <t>偶像崇拜</t>
  </si>
  <si>
    <t>Some religions strictly forbid any form of iconolatry.</t>
  </si>
  <si>
    <t>一些宗教严禁任何形式的偶像崇拜。</t>
  </si>
  <si>
    <t>盲目的 iconolatry (偶像崇拜) 可能会让人失去判断力。</t>
  </si>
  <si>
    <t>latry 崇拜 icon 像，宗教禁忌记心上。</t>
  </si>
  <si>
    <t>idio- (特有的) + -m (名词后缀) -&gt; 语言中特有的表达方式 -&gt; 习语</t>
  </si>
  <si>
    <t>To 'kick the bucket' is a well-known English idiom for dying.</t>
  </si>
  <si>
    <t>“Kick the bucket”是一个著名的英语习语，意为死亡。</t>
  </si>
  <si>
    <t>学习 idiom (习语) 需要了解它那 idio- (特有的) 文化背景。</t>
  </si>
  <si>
    <t>特有表达是idiom，掌握习语很从容。</t>
  </si>
  <si>
    <t>idio- (个人的) + -t (人) -&gt; 活在自己个人世界而不问世事的人 -&gt; 傻瓜</t>
  </si>
  <si>
    <t>笨蛋，傻瓜</t>
  </si>
  <si>
    <t>Stop acting like an idiot and listen to me.</t>
  </si>
  <si>
    <t>别表现得像个傻瓜，听我说。</t>
  </si>
  <si>
    <t>那个 idiot (傻瓜) 总是沉浸在 idio- (个人的) 幻想中。</t>
  </si>
  <si>
    <t>只管个人是idiot，被人当成大笨蛋。</t>
  </si>
  <si>
    <t>idio- (个人的) + syn- (一起) + cras (混合) + -y (性质) -&gt; 个人身上各种特质混合出的独特气质 -&gt; 癖好</t>
  </si>
  <si>
    <t>癖好，特质</t>
  </si>
  <si>
    <t>One of his idiosyncrasies is that he always sleeps with the light on.</t>
  </si>
  <si>
    <t>他的癖好之一是睡觉时总是开着灯。</t>
  </si>
  <si>
    <t>每个人都有自己的 idiosyncrasy (癖好)，那是 idio- (独特的) 标记。</t>
  </si>
  <si>
    <t>个人混杂成癖好，idiosyncrasy忘不了。</t>
  </si>
  <si>
    <t>idio- (个人的) + -t (人) + -ic (形容词后缀) -&gt; 像傻子一样的 -&gt; 愚蠢的</t>
  </si>
  <si>
    <t>愚蠢的，荒唐的</t>
  </si>
  <si>
    <t>That was an idiotic thing to say.</t>
  </si>
  <si>
    <t>那样说真是太蠢了。</t>
  </si>
  <si>
    <t>做出 idiotic (愚蠢的) 决定是因为只有 idio- (个人的) 偏见。</t>
  </si>
  <si>
    <t>傻瓜行为idiotic，这种错误真可惜。</t>
  </si>
  <si>
    <t>idio- (特有的) + -mat (词干) + -ic (形容词后缀) -&gt; 符合习语特有风格的 -&gt; 惯用的</t>
  </si>
  <si>
    <t>惯用的，地道的</t>
  </si>
  <si>
    <t>想要表达 idiomatic (地道的)，就要多背 idio- (特有的) 词组。</t>
  </si>
  <si>
    <t>表达地道idiomatic，口语流利真给力。</t>
  </si>
  <si>
    <t>idio- (个人的) + lect (说话) -&gt; 个人独特的说话方式 -&gt; 个人方言</t>
  </si>
  <si>
    <t>个人方言</t>
  </si>
  <si>
    <t>Each individual's idiolect is shaped by their unique life experiences.</t>
  </si>
  <si>
    <t>每个人的个人方言都是由其独特的生活经历塑造的。</t>
  </si>
  <si>
    <t>即使说同种语言，每个人的 idiolect (个人方言) 也是 idio- (个人的)。</t>
  </si>
  <si>
    <t>个人说话idiolect，独特用词有特色。</t>
  </si>
  <si>
    <t>idio- (自发的) + path (病) + -ic (形容词后缀) -&gt; 自身产生的疾病 -&gt; 特发的</t>
  </si>
  <si>
    <t>特发的，自发的</t>
  </si>
  <si>
    <t>The patient suffered from an idiopathic disease of the nervous system.</t>
  </si>
  <si>
    <t>该患者患有一种特发性的神经系统疾病。</t>
  </si>
  <si>
    <t>这种病找不到外部诱因，属于 idio- (自发的) idiopathic (特发性的) 病症。</t>
  </si>
  <si>
    <t>自发病因idiopathic，病源不明难分析。</t>
  </si>
  <si>
    <t>idiogram</t>
  </si>
  <si>
    <t>idio- (独特的) + gram (写/图形) -&gt; 展示个体独特特征的图形 -&gt; 染色体组型图</t>
  </si>
  <si>
    <t>染色体组型图</t>
  </si>
  <si>
    <t>/ˈɪdiəɡræm/</t>
  </si>
  <si>
    <t>The idiogram shows the distinct structure of the species' chromosomes.</t>
  </si>
  <si>
    <t>染色体组型图显示了该物种染色体的独特结构。</t>
  </si>
  <si>
    <t>通过 idiogram (组型图) 可以观察 idio- (独特的) 基因排列。</t>
  </si>
  <si>
    <t>基因特征idiogram，图像显示不一般。</t>
  </si>
  <si>
    <t>idio- (自身的) + morph (形状) + -ic (形容词后缀) -&gt; 具有其自身特有形状的 -&gt; 自形的</t>
  </si>
  <si>
    <t>自形的</t>
  </si>
  <si>
    <t>The mineral specimen exhibits idiomorphic crystals.</t>
  </si>
  <si>
    <t>该矿物标本呈现出自形晶体。</t>
  </si>
  <si>
    <t>矿石如果能长出 idio- (自身的) 完整形态，就叫 idiomorphic (自形的)。</t>
  </si>
  <si>
    <t>自身形状idiomorphic，晶体完整多美丽。</t>
  </si>
  <si>
    <t>idio- (个人的) + graph (写/划) -&gt; 个人特有的书写标记 -&gt; 署名</t>
  </si>
  <si>
    <t>署名，私人标志</t>
  </si>
  <si>
    <t>/ˈɪdiəɡrɑːf/</t>
  </si>
  <si>
    <t>The artist added a small idiograph to the corner of his painting.</t>
  </si>
  <si>
    <t>艺术家在画作的角落加了一个小小的私人标志。</t>
  </si>
  <si>
    <t>古代的印章就是一种 idio- (个人的) idiograph (私人标志)。</t>
  </si>
  <si>
    <t>私人标志idiograph，签名印章是一家。</t>
  </si>
  <si>
    <t>hyper-(过度的) + act(行动) + -ive(的) -&gt; 行为过于频繁且停不下来的 -&gt; 多动的</t>
  </si>
  <si>
    <t>The hyperactive child found it hard to sit still in class.</t>
  </si>
  <si>
    <t>那个多动的小孩发现很难在课堂上坐稳。</t>
  </si>
  <si>
    <t>那个孩子特别 hyperactive，整天不停地 act 像个猴子。</t>
  </si>
  <si>
    <t>hyper过度，act行动，ive形容，多动没空。</t>
  </si>
  <si>
    <t>hyper-(巨大的) + market(市场) -&gt; 规模超过一般水平的市场 -&gt; 超大超市</t>
  </si>
  <si>
    <t>超级市场</t>
  </si>
  <si>
    <t>We usually do our weekly shopping at the hypermarket.</t>
  </si>
  <si>
    <t>我们通常在大型超级市场进行每周采购。</t>
  </si>
  <si>
    <t>在 hypermarket 这种巨型 market 里，东西全得靠抢。</t>
  </si>
  <si>
    <t>hyper超级，market市场，东西齐全，逛得舒爽。</t>
  </si>
  <si>
    <t>hyper-(过度的) + sens(感觉) + -itive(的) -&gt; 感觉反应过于强烈的 -&gt; 过敏的</t>
  </si>
  <si>
    <t>过敏的</t>
  </si>
  <si>
    <t>She is hypersensitive to the smell of perfume.</t>
  </si>
  <si>
    <t>她对香水的味道非常过敏。</t>
  </si>
  <si>
    <t>她的皮肤太 hypersensitive，任何 sense 都会让她难受。</t>
  </si>
  <si>
    <t>hyper过度，sense感觉，过度敏感，皮肤一绝。</t>
  </si>
  <si>
    <t>hyper-(过度的) + tens(拉紧) + -ion(状态) -&gt; 血管拉力过大且紧张的状态 -&gt; 高血压</t>
  </si>
  <si>
    <t>Lowering salt intake can help reduce hypertension.</t>
  </si>
  <si>
    <t>减少盐的摄入可以帮助降低高血压。</t>
  </si>
  <si>
    <t>压力大让血管 tens 紧绷，结果就得了 hypertension。</t>
  </si>
  <si>
    <t>hyper过度，tens紧张，压力太大，血压上涨。</t>
  </si>
  <si>
    <t>hyper-(过度的) + crit(判断/批评) + -ical(的) -&gt; 批评过于严苛的 -&gt; 吹毛求疵的</t>
  </si>
  <si>
    <t>He is hypercritical of his own work and is never satisfied.</t>
  </si>
  <si>
    <t>他对自己的工作吹毛求疵，从不满意。</t>
  </si>
  <si>
    <t>他这种 hypercritical 的性格，任何 crit 批评他都做得出来。</t>
  </si>
  <si>
    <t>hyper过度，crit批判，吹毛求疵，大家都烦。</t>
  </si>
  <si>
    <t>hyper-(超越) + text(文本) -&gt; 超越了普通文本、带有链接功能的文本 -&gt; 超文本</t>
  </si>
  <si>
    <t>HTML stands for Hypertext Markup Language.</t>
  </si>
  <si>
    <t>普通的 text 只能读，hypertext 却可以跳转点击。</t>
  </si>
  <si>
    <t>hyper超越，text文本，网页核心，连接各本。</t>
  </si>
  <si>
    <t>hyper-(超) + link(连接) -&gt; 能够实现跳转的超级连接 -&gt; 超链接</t>
  </si>
  <si>
    <t>鼠标点一下这个 hyperlink，就能 link 到另一个世界。</t>
  </si>
  <si>
    <t>hyper超越，link连接，点击一下，网页更迭。</t>
  </si>
  <si>
    <t>hyper-(超出) + bole(投/掷) -&gt; 说话内容超出了实际范围 -&gt; 夸张法</t>
  </si>
  <si>
    <t>Saying you're so hungry you could eat a horse is a hyperbole.</t>
  </si>
  <si>
    <t>说你饿得能吃下一匹马这就是夸张法。</t>
  </si>
  <si>
    <t>作者用了 hyperbole 这种修辞，因为他把话扔得比 bole 还要远。</t>
  </si>
  <si>
    <t>hyper超出，bole投掷，修辞夸张，不可信之。</t>
  </si>
  <si>
    <t>ventilate</t>
  </si>
  <si>
    <t>hyper-(过度的) + ventilate(通风/呼吸) -&gt; 呼吸频率过于频繁 -&gt; 换气过度</t>
  </si>
  <si>
    <t>Try to calm down or you'll start to hyperventilate.</t>
  </si>
  <si>
    <t>试着冷静下来，否则你会开始换气过度。</t>
  </si>
  <si>
    <t>在密闭空间里快要窒息，他开始不停地 hyperventilate，像坏掉的 ventilate 通风口。</t>
  </si>
  <si>
    <t>hyper过度，ventilate通风，急促呼吸，身体变空。</t>
  </si>
  <si>
    <t>hypersonic</t>
  </si>
  <si>
    <t>hyper-(超过) + son(声音) + -ic(的) -&gt; 速度远超过音速的 -&gt; 超音速的</t>
  </si>
  <si>
    <t>极超音速的</t>
  </si>
  <si>
    <t>/ˌhaɪpərˈsɑːnɪk/</t>
  </si>
  <si>
    <t>The army is developing a new hypersonic missile.</t>
  </si>
  <si>
    <t>军方正在研发一种新型极超音速导弹。</t>
  </si>
  <si>
    <t>这种飞机的 son 声音还在后面，它本身早已是 hypersonic 速度了。</t>
  </si>
  <si>
    <t>hyper超过，son为声音，极速飞行，快过残影。</t>
  </si>
  <si>
    <t>hypo- (在...下面) + derm (皮肤) + -ic (的) -&gt; 在皮肤下面的 -&gt; 皮下注射的</t>
  </si>
  <si>
    <t>皮下注射的</t>
  </si>
  <si>
    <t>The nurse gave him a hypodermic injection in the arm.</t>
  </si>
  <si>
    <t>护士在他的手臂上进行了皮下注射。</t>
  </si>
  <si>
    <t>这种 hypodermic 针头很细。穿透皮肤下面，给药更直接。</t>
  </si>
  <si>
    <t>hypo 在下 derm 皮，皮下注射真给力。</t>
  </si>
  <si>
    <t>hypo- (在...下面) + thes (放置) + -is (名词后缀) -&gt; 放在底部的基础论点 -&gt; 假说</t>
  </si>
  <si>
    <t>假说，假设</t>
  </si>
  <si>
    <t>We need to collect more data to test our hypothesis.</t>
  </si>
  <si>
    <t>我们需要收集更多数据来验证我们的假说。</t>
  </si>
  <si>
    <t>这只是一个 hypothesis 而已。放在底下的理论，还没被完全证实。</t>
  </si>
  <si>
    <t>hypo 在下 thes 放，假说基础在下方。</t>
  </si>
  <si>
    <t>hypo- (在...下面) + thes (放置) + -ic (的) + -al (的) -&gt; 基于假说基础的 -&gt; 假设的</t>
  </si>
  <si>
    <t>假设的</t>
  </si>
  <si>
    <t>Let's consider a hypothetical situation.</t>
  </si>
  <si>
    <t>让我们考虑一种假设的情况。</t>
  </si>
  <si>
    <t>请回答这个 hypothetical 的问题。假设的情况，不用太紧张。</t>
  </si>
  <si>
    <t>假说之后加后缀，假设情况不实对。</t>
  </si>
  <si>
    <t>hypo- (低于) + therm (热/体温) + -ia (疾病/状态) -&gt; 体温低于正常水平的状态 -&gt; 体温过低</t>
  </si>
  <si>
    <t>体温过低</t>
  </si>
  <si>
    <t>The climbers were suffering from hypothermia.</t>
  </si>
  <si>
    <t>登山者们正遭受体温过低的痛苦。</t>
  </si>
  <si>
    <t>极寒天气会导致 hypothermia。体温太低，生命垂危。</t>
  </si>
  <si>
    <t>hypo 低来 therm 热，体温过低命堪忧。</t>
  </si>
  <si>
    <t>hypo- (低于) + tens (压力/张力) + -ion (状态) -&gt; 压力低于正常的状态 -&gt; 低血压</t>
  </si>
  <si>
    <t>Hypotension can cause dizziness and fainting.</t>
  </si>
  <si>
    <t>低血压会导致头晕和昏厥。</t>
  </si>
  <si>
    <t>长期 hypotension 会让人乏力。血压过低，供血不足。</t>
  </si>
  <si>
    <t>hypo 为低 tens 压，血压太低头晕啦。</t>
  </si>
  <si>
    <t>hypo- (在...下面) + crit (辨别/演戏) -&gt; 在面具下演戏的人 -&gt; 伪君子</t>
  </si>
  <si>
    <t>伪君子</t>
  </si>
  <si>
    <t>He is such a hypocrite, saying one thing and doing another.</t>
  </si>
  <si>
    <t>他真是个伪君子，说一套做一套。</t>
  </si>
  <si>
    <t>不要做一个 hypocrite。在面具下演戏，早晚会被拆穿。</t>
  </si>
  <si>
    <t>hypo 掩盖 crit 演，伪君子心太阴险。</t>
  </si>
  <si>
    <t>hypocrisy</t>
  </si>
  <si>
    <t>cris</t>
  </si>
  <si>
    <t>hypo- (在...下面) + cris (辨别) + -y (名词后缀) -&gt; 在面具下表现的行为 -&gt; 伪善</t>
  </si>
  <si>
    <t>伪善，虚伪</t>
  </si>
  <si>
    <t>/hɪˈpɒkrəsi/</t>
  </si>
  <si>
    <t>The hypocrisy of the politician was revealed.</t>
  </si>
  <si>
    <t>那个政治家的虚伪被揭露了。</t>
  </si>
  <si>
    <t>满口仁义道德背地里却很坏，这就是 hypocrisy。伪善的行为，令人反感。</t>
  </si>
  <si>
    <t>名词后缀 y 结尾，虚伪行为真虚伪。</t>
  </si>
  <si>
    <t>hypo- (低于) + glyc (糖) + -emia (血症) -&gt; 血液中糖分过低 -&gt; 低血糖</t>
  </si>
  <si>
    <t>He felt light-headed due to hypoglycemia.</t>
  </si>
  <si>
    <t>他因为低血糖感到头晕。</t>
  </si>
  <si>
    <t>没吃早餐容易引起 hypoglycemia。糖分不足，血液无力。</t>
  </si>
  <si>
    <t>hypo 低来 glyc 糖，低血糖时多喝糖。</t>
  </si>
  <si>
    <t>hyp- (低于) + ox (氧气) + -ia (疾病/状态) -&gt; 氧气含量低于正常水平 -&gt; 缺氧</t>
  </si>
  <si>
    <t>缺氧</t>
  </si>
  <si>
    <t>High altitude can cause hypoxia in climbers.</t>
  </si>
  <si>
    <t>高海拔会导致登山者缺氧。</t>
  </si>
  <si>
    <t>在高原要提防 hypoxia。氧气过低，呼吸困难。</t>
  </si>
  <si>
    <t>hyp 减少 ox 氧，身体缺氧心慌慌。</t>
  </si>
  <si>
    <t>hypothyroid</t>
  </si>
  <si>
    <t>thyroid</t>
  </si>
  <si>
    <t>hypo- (低于) + thyroid (甲状腺) -&gt; 甲状腺功能低于正常 -&gt; 甲状腺功能减退的</t>
  </si>
  <si>
    <t>甲状腺功能减退的</t>
  </si>
  <si>
    <t>/ˌhaɪpəʊˈθaɪrɔɪd/</t>
  </si>
  <si>
    <t>He is receiving treatment for a hypothyroid condition.</t>
  </si>
  <si>
    <t>他正在接受甲状腺功能减退症的治疗。</t>
  </si>
  <si>
    <t>这个病人是 hypothyroid 状态。甲状腺功能太低，代谢会变慢。</t>
  </si>
  <si>
    <t>hypo 低来 thyroid 腺，功能减退病在先。</t>
  </si>
  <si>
    <t>homo- (相同) + gen (产生/种类) + -ous (形容词后缀) -&gt; 产生出的种类是相同的 -&gt; 同质的</t>
  </si>
  <si>
    <t>同质的，均匀的</t>
  </si>
  <si>
    <t>/ˌhɒməˈdʒiːniəs/</t>
  </si>
  <si>
    <t>The population of the village is remarkably homogeneous.</t>
  </si>
  <si>
    <t>这个村庄的人口构成非常单一。</t>
  </si>
  <si>
    <t>这群学生是 homogeneous 的，因为他们来自同一个 origin（起源）。</t>
  </si>
  <si>
    <t>homo 相同 gen 产生，同质均匀是一生。</t>
  </si>
  <si>
    <t>homo- (相同) + gen (种类) + -ize (动词后缀，使...) -&gt; 使种类变得相同 -&gt; 使均匀/使统一</t>
  </si>
  <si>
    <t>使均匀，使统一</t>
  </si>
  <si>
    <t>Milk is often homogenized to prevent the cream from separating.</t>
  </si>
  <si>
    <t>牛奶通常经过均质处理以防止奶油分离。</t>
  </si>
  <si>
    <t>为了方便管理，需要 homogenize 大家的 ideas（想法）。</t>
  </si>
  <si>
    <t>homo 相同 gen 后缀 ize，均质统一不费解。</t>
  </si>
  <si>
    <t>homo- (相同) + phon (声音) + -e (名词后缀) -&gt; 声音相同但意义不同的词 -&gt; 同音异义词</t>
  </si>
  <si>
    <t>'Hear' and 'here' are homophones.</t>
  </si>
  <si>
    <t>“Hear”和“here”是同音词。</t>
  </si>
  <si>
    <t>虽然这两个词是 homophone，但它们的 spelling（拼写）完全不同。</t>
  </si>
  <si>
    <t>homo 相同 phone 声音，同音异义要听清。</t>
  </si>
  <si>
    <t>homo- (相同) + graph (写/画) -&gt; 写法相同但意义或发音不同的词 -&gt; 同形异义词</t>
  </si>
  <si>
    <t>同形异义词</t>
  </si>
  <si>
    <t>The word 'lead' meaning a metal and 'lead' meaning to guide is a homograph.</t>
  </si>
  <si>
    <t>表示金属的“lead”和表示引导的“lead”是同形异义词。</t>
  </si>
  <si>
    <t>这个 homograph 在不同的 context（语境）下有不同的意思。</t>
  </si>
  <si>
    <t>homo 相同 graph 写，同形异义不好写。</t>
  </si>
  <si>
    <t>hom-</t>
  </si>
  <si>
    <t>hom- (相同) + onym (名字) -&gt; 名字（拼写或读音）相同的词 -&gt; 同名异义词</t>
  </si>
  <si>
    <t>同名异义词</t>
  </si>
  <si>
    <t>The pool of water and the pool game are homonyms.</t>
  </si>
  <si>
    <t>水池和台球游戏是同名异义词。</t>
  </si>
  <si>
    <t>区分 homonym 需要很强的 vocabulary（词汇量）。</t>
  </si>
  <si>
    <t>hom 相同 onym 名，同名异义最难明。</t>
  </si>
  <si>
    <t>homo- (相同) + sex (性别) + -ual (形容词后缀) -&gt; 相同性别的 -&gt; 同性恋的</t>
  </si>
  <si>
    <t>同性恋的</t>
  </si>
  <si>
    <t>He is a supporter of homosexual rights.</t>
  </si>
  <si>
    <t>他是同性恋权利的支持者。</t>
  </si>
  <si>
    <t>在现代 society（社会），homosexual 群体得到了更多尊重。</t>
  </si>
  <si>
    <t>homo- (相同) + morph (形状/形态) + -ic (形容词后缀) -&gt; 形状相同的 -&gt; 同态的/同形的</t>
  </si>
  <si>
    <t>同态的，同形的</t>
  </si>
  <si>
    <t>/ˌhɒməˈmɔːfɪk/</t>
  </si>
  <si>
    <t>The two mathematical structures are homomorphic.</t>
  </si>
  <si>
    <t>这两个数学结构是同态的。</t>
  </si>
  <si>
    <t>虽然 function（功能）不同，但它们在结构上是 homomorphic 的。</t>
  </si>
  <si>
    <t>homo 相同 morph 形，形状相同真整齐。</t>
  </si>
  <si>
    <t>homo- (相同) + centr (中心) + -ic (形容词后缀) -&gt; 中心相同的 -&gt; 同心的</t>
  </si>
  <si>
    <t>同心的</t>
  </si>
  <si>
    <t>The ripples formed homocentric circles in the pond.</t>
  </si>
  <si>
    <t>池塘里的涟漪形成了同心圆。</t>
  </si>
  <si>
    <t>这些 homocentric 圆环像一个 target（靶子）。</t>
  </si>
  <si>
    <t>homo 相同 centr 中，同心圆圈在其中。</t>
  </si>
  <si>
    <t>homo- (相同) + log (比例/言语) + -y (名词后缀) -&gt; 比例或关系的相同 -&gt; 同源性/同源关系</t>
  </si>
  <si>
    <t>同源，相同关系</t>
  </si>
  <si>
    <t>Biologists study the homology between the wings of a bird and the arms of a human.</t>
  </si>
  <si>
    <t>生物学家研究鸟的翅膀和人的手臂之间的同源性。</t>
  </si>
  <si>
    <t>通过 homology，科学家发现了 species（物种）之间的联系。</t>
  </si>
  <si>
    <t>homo 相同 log 比例，同源关系有逻辑。</t>
  </si>
  <si>
    <t>homotypic</t>
  </si>
  <si>
    <t>typ</t>
  </si>
  <si>
    <t>homo- (相同) + typ (类型) + -ic (形容词后缀) -&gt; 类型相同的 -&gt; 同型的</t>
  </si>
  <si>
    <t>同型的</t>
  </si>
  <si>
    <t>/ˌhəʊməˈtɪpɪk/</t>
  </si>
  <si>
    <t>The homotypic cells were grouped together for the experiment.</t>
  </si>
  <si>
    <t>同型细胞被归类在一起进行实验。</t>
  </si>
  <si>
    <t>实验需要 homotypic 的 samples（样本）以保证准确性。</t>
  </si>
  <si>
    <t>homo 相同 typ 类型，同型样本看水平。</t>
  </si>
  <si>
    <t>hum (潮湿) + -id (形容词后缀) -&gt; 像地面水汽一样的 -&gt; 潮湿的</t>
  </si>
  <si>
    <t>潮湿的</t>
  </si>
  <si>
    <t>The island's atmosphere is very humid in summer.</t>
  </si>
  <si>
    <t>这个岛屿夏季的气候非常潮湿。</t>
  </si>
  <si>
    <t>在 humid 的天气里，感觉身上粘糊糊的。</t>
  </si>
  <si>
    <t>地气 hum，加个 id，潮湿 humid 别大意。</t>
  </si>
  <si>
    <t>hum (潮湿) + -id (形容词后缀) + -ity (名词后缀) -&gt; 潮湿的状态 -&gt; 湿度</t>
  </si>
  <si>
    <t>High humidity makes the heat feel even worse.</t>
  </si>
  <si>
    <t>高湿度使酷热感变得更加难以忍受。</t>
  </si>
  <si>
    <t>Humidity 太高，洗的衣服好几天都不干。</t>
  </si>
  <si>
    <t>潮湿加 ity，就是 humidity（湿度）。</t>
  </si>
  <si>
    <t>-ili-</t>
  </si>
  <si>
    <t>hum (地面) + -ili- (状态) + -ate (动词后缀) -&gt; 让人降到地面上 -&gt; 羞辱</t>
  </si>
  <si>
    <t>He didn't want to humiliate her in front of her friends.</t>
  </si>
  <si>
    <t>他不想在她的朋友面前羞辱她。</t>
  </si>
  <si>
    <t>当众 humiliate 别人是一种很不礼貌的行为。</t>
  </si>
  <si>
    <t>踩到地 hum 上，加个 ate，就是羞辱 humiliate。</t>
  </si>
  <si>
    <t>hum (低下) + -ili- (状态) + -ty (名词后缀) -&gt; 低下的心态 -&gt; 谦卑</t>
  </si>
  <si>
    <t>谦卑，谦逊</t>
  </si>
  <si>
    <t>She accepted the award with great humility.</t>
  </si>
  <si>
    <t>她以极大的谦逊接受了这一奖项。</t>
  </si>
  <si>
    <t>拥有 humility 的人往往更受欢迎。</t>
  </si>
  <si>
    <t>态度低 hum 到地，状态是 humility。</t>
  </si>
  <si>
    <t>hum (地面) + -ble (形容词后缀) -&gt; 靠近地面的 -&gt; 卑微的/谦逊的</t>
  </si>
  <si>
    <t>In my humble opinion, this is the best plan.</t>
  </si>
  <si>
    <t>依我拙见，这是最好的计划。</t>
  </si>
  <si>
    <t>他出身 humble，但通过努力取得了巨大成功。</t>
  </si>
  <si>
    <t>近地 hum 便是 humble，谦虚卑微不自大。</t>
  </si>
  <si>
    <t>ex- (向外) + hum (地/土) + -e (动词后缀) -&gt; 从土里弄出来 -&gt; 掘出</t>
  </si>
  <si>
    <t>/ɪɡˈzjuːm/</t>
  </si>
  <si>
    <t>尸体被掘出以作进一步检查。</t>
  </si>
  <si>
    <t>考古学家计划 exhume 那座古墓。</t>
  </si>
  <si>
    <t>ex 出土 hum，挖掘 exhume。</t>
  </si>
  <si>
    <t>in- (入内) + hum (地/土) + -e (动词后缀) -&gt; 放入土中 -&gt; 埋葬</t>
  </si>
  <si>
    <t>The priest performed the final rites to inhume the deceased.</t>
  </si>
  <si>
    <t>牧师举行了最后的仪式来安葬死者。</t>
  </si>
  <si>
    <t>人们悲痛地看着灵柩被 inhume 到地下。</t>
  </si>
  <si>
    <t>in 进土 hum，埋葬 inhume。</t>
  </si>
  <si>
    <t>hum (地/土) + -us (名词后缀) -&gt; 土地里的精华 -&gt; 腐殖质</t>
  </si>
  <si>
    <t>腐殖质</t>
  </si>
  <si>
    <t>Healthy garden soil should be rich in humus.</t>
  </si>
  <si>
    <t>健康的园林土壤应该富含腐殖质。</t>
  </si>
  <si>
    <t>Humus 能给庄稼提供充足的养分。</t>
  </si>
  <si>
    <t>土 hum 里的 us，就是腐殖质 humus。</t>
  </si>
  <si>
    <t>post- (在...之后) + hum (地/土) + -ous (形容词后缀) -&gt; 入土之后发生的 -&gt; 死后的</t>
  </si>
  <si>
    <t>死后的</t>
  </si>
  <si>
    <t>He was granted a posthumous pardon.</t>
  </si>
  <si>
    <t>他获得了死后的赦免。</t>
  </si>
  <si>
    <t>这位作家死后出版了 posthumous 的作品集。</t>
  </si>
  <si>
    <t>post 后入土 hum，死后 posthumous。</t>
  </si>
  <si>
    <t>humidify</t>
  </si>
  <si>
    <t>hum (潮湿) + -id (形容词后缀) + -ify (使动后缀) -&gt; 使变得潮湿 -&gt; 加湿</t>
  </si>
  <si>
    <t>弄湿，加湿</t>
  </si>
  <si>
    <t>/hjuːˈmɪdɪfaɪ/</t>
  </si>
  <si>
    <t>We need a machine to humidify the dry air in this room.</t>
  </si>
  <si>
    <t>我们需要一台机器来增加这个房间干燥空气的湿度。</t>
  </si>
  <si>
    <t>空气太干了，快去 humidify 一下。</t>
  </si>
  <si>
    <t>hum 湿加 ify，加湿 humidify。</t>
  </si>
  <si>
    <t>hydr (水) + -o- (连接词) + -gen (产生) -&gt; 燃烧后能产生水的物质 -&gt; 氢气</t>
  </si>
  <si>
    <t>Hydrogen is the lightest element in the periodic table.</t>
  </si>
  <si>
    <t>氢是周期表中最轻的元素。</t>
  </si>
  <si>
    <t>这种 hydrogen 气体非常轻，燃烧后会生成水。</t>
  </si>
  <si>
    <t>hydr 是水，-gen 产生，合成氢气真轻盈。</t>
  </si>
  <si>
    <t>使脱水</t>
  </si>
  <si>
    <t>/ˌdiːˈhaɪdreɪt/</t>
  </si>
  <si>
    <t>Long distance running can dehydrate you if you don't drink enough water.</t>
  </si>
  <si>
    <t>如果你不喝足够的水，长跑会让你脱水。</t>
  </si>
  <si>
    <t>跑步太久会 dehydrate，因为 de 表示除去水分。</t>
  </si>
  <si>
    <t>de- 是去掉，hydr 是水，去掉水分就脱水。</t>
  </si>
  <si>
    <t>hydr (水) + -ant (名词后缀，表物) -&gt; 提供水源的装置 -&gt; 消防栓</t>
  </si>
  <si>
    <t>Firefighters connected their hoses to the fire hydrant.</t>
  </si>
  <si>
    <t>消防员把水龙带连接到消防栓上。</t>
  </si>
  <si>
    <t>街角红色的 hydrant 是专门放水救火的。</t>
  </si>
  <si>
    <t>hydr 是水，-ant 是物，消防栓里喷水雾。</t>
  </si>
  <si>
    <t>hydr (水) + -aul (管子) + -ic (形容词后缀) -&gt; 通过水管传递压力的 -&gt; 液压的</t>
  </si>
  <si>
    <t>The car has hydraulic brakes for better stopping power.</t>
  </si>
  <si>
    <t>这辆车配有液压制动器以获得更好的制动力。</t>
  </si>
  <si>
    <t>这种 hydraulic 机械利用液体压力工作。</t>
  </si>
  <si>
    <t>hydr 是水，-ic 形容，液压系统传动快。</t>
  </si>
  <si>
    <t>hydroelectric</t>
  </si>
  <si>
    <t>electr</t>
  </si>
  <si>
    <t>hydro- (水) + electr (电) + -ic (形容词后缀) -&gt; 利用流水产生电力的 -&gt; 水力发电的</t>
  </si>
  <si>
    <t>水力发电的</t>
  </si>
  <si>
    <t>/ˌhaɪdroʊɪˈlekt rɪk/</t>
  </si>
  <si>
    <t>China has built many large hydroelectric power stations.</t>
  </si>
  <si>
    <t>中国建设了许多大型水力发电站。</t>
  </si>
  <si>
    <t>在那座巨大的 dam 上有一个 hydroelectric 站。</t>
  </si>
  <si>
    <t>hydro- 是水，electr 是电，水力发电又省钱。</t>
  </si>
  <si>
    <t>hydr (水) + -ate (动词后缀) -&gt; 加入水分 -&gt; 使水合 / 水合物</t>
  </si>
  <si>
    <t>水合物</t>
  </si>
  <si>
    <t>You need to hydrate yourself after a workout.</t>
  </si>
  <si>
    <t>运动后你需要补充水分。</t>
  </si>
  <si>
    <t>运动后必须 hydrate 身体，保持水分充足。</t>
  </si>
  <si>
    <t>hydr 是水，-ate 动作，补充水分要记得。</t>
  </si>
  <si>
    <t>hydration</t>
  </si>
  <si>
    <t>hydr (水) + -ation (名词后缀) -&gt; 补水或水合的行为 -&gt; 水合作用 / 补水</t>
  </si>
  <si>
    <t>水合作用</t>
  </si>
  <si>
    <t>/haɪˈdreɪʃn/</t>
  </si>
  <si>
    <t>Proper hydration is important for maintaining healthy skin.</t>
  </si>
  <si>
    <t>充足的水分对保持皮肤健康很重要。</t>
  </si>
  <si>
    <t>这种化妆品的主要功效就是 hydration。</t>
  </si>
  <si>
    <t>hydr 是水，-ation 名词，皮肤补水有意义。</t>
  </si>
  <si>
    <t>hydroplane</t>
  </si>
  <si>
    <t>plane</t>
  </si>
  <si>
    <t>hydro- (水) + plane (平面/滑行) -&gt; 在水面上滑行的机器 -&gt; 水上飞机 / 水面滑行</t>
  </si>
  <si>
    <t>水上飞机</t>
  </si>
  <si>
    <t>/ˈhaɪdrəpleɪn/</t>
  </si>
  <si>
    <t>The pilot safely landed the hydroplane on the lake.</t>
  </si>
  <si>
    <t>飞行员将水上飞机安全地降落在湖面上。</t>
  </si>
  <si>
    <t>在湖面降落的那架 hydroplane 溅起了很多浪花。</t>
  </si>
  <si>
    <t>hydro- 是水，plane 飞机，水上飞行真神奇。</t>
  </si>
  <si>
    <t>hydrothermal</t>
  </si>
  <si>
    <t>hydro- (水) + therm (热) + -al (形容词后缀) -&gt; 与热水作用相关的 -&gt; 热液的 / 地热的</t>
  </si>
  <si>
    <t>地热的</t>
  </si>
  <si>
    <t>/ˌhaɪdroʊˈθɜːrml/</t>
  </si>
  <si>
    <t>Hydrothermal vents are found deep in the ocean floor.</t>
  </si>
  <si>
    <t>深海海底发现了热液喷口。</t>
  </si>
  <si>
    <t>海底的 hydrothermal 喷口喷出了高温液体。</t>
  </si>
  <si>
    <t>hydro- 是水，therm 是热，热水循环地热能。</t>
  </si>
  <si>
    <t>hydro- (水) + therapy (治疗) -&gt; 利用水来进行医疗的方法 -&gt; 水疗法</t>
  </si>
  <si>
    <t>水疗法</t>
  </si>
  <si>
    <t>Hydrotherapy can help reduce pain and improve circulation.</t>
  </si>
  <si>
    <t>水疗可以帮助减轻疼痛并促进血液循环。</t>
  </si>
  <si>
    <t>医生建议他通过 hydrotherapy 来恢复肌肉功能。</t>
  </si>
  <si>
    <t>hydro- 是水，therapy 治疗，温水疗愈效果好。</t>
  </si>
  <si>
    <t>here</t>
  </si>
  <si>
    <t>ad- (向) + here (粘) -&gt; 粘向某物 -&gt; 坚持，遵守</t>
  </si>
  <si>
    <t>We must adhere to the rules.</t>
  </si>
  <si>
    <t>我们必须遵守规则。</t>
  </si>
  <si>
    <t>你要 adhere 你的梦想，别让它随风飘走。</t>
  </si>
  <si>
    <t>ad向here粘，坚持守规范。</t>
  </si>
  <si>
    <t>粘合剂；有粘性的</t>
  </si>
  <si>
    <t>Use a strong adhesive to fix the chair.</t>
  </si>
  <si>
    <t>用强力粘合剂修理这把椅子。</t>
  </si>
  <si>
    <t>这层 adhesive 胶水能把一切粘得很牢。</t>
  </si>
  <si>
    <t>ad向hes粘，ive结尾粘剂现。</t>
  </si>
  <si>
    <t>co- (共同) + her (粘) + -ent (形容词后缀) -&gt; 逻辑共同粘在一起的 -&gt; 连贯的，条理清晰的</t>
  </si>
  <si>
    <t>He failed to give a coherent explanation.</t>
  </si>
  <si>
    <t>他没能给出一个条理清晰的解释。</t>
  </si>
  <si>
    <t>他的演讲非常 coherent，逻辑严丝合缝。</t>
  </si>
  <si>
    <t>co一起her粘，连贯条理全。</t>
  </si>
  <si>
    <t>co- (共同) + hes (粘) + -ion (名词后缀) -&gt; 共同粘合的状态 -&gt; 凝聚力</t>
  </si>
  <si>
    <t>Social cohesion is essential for a stable society.</t>
  </si>
  <si>
    <t>社会凝聚力对于稳定社会至关重要。</t>
  </si>
  <si>
    <t>团队的 cohesion 就像胶水一样重要。</t>
  </si>
  <si>
    <t>co一起hes粘，凝聚ion在中间。</t>
  </si>
  <si>
    <t>in- (在内) + her (粘) + -ent (形容词后缀) -&gt; 粘在身体内部的 -&gt; 固有的，天生的</t>
  </si>
  <si>
    <t>The plan has inherent flaws.</t>
  </si>
  <si>
    <t>这个计划有固有的缺陷。</t>
  </si>
  <si>
    <t>这种美丽是 inherent 的，不是靠化妆。</t>
  </si>
  <si>
    <t>in在内her粘，固有性质不一般。</t>
  </si>
  <si>
    <t>hes (粘) + -it (行走/动作) + -ate (动词后缀) -&gt; 动作像被粘住了一样 -&gt; 犹豫，踌躇</t>
  </si>
  <si>
    <t>犹豫</t>
  </si>
  <si>
    <t>Don't hesitate to contact me.</t>
  </si>
  <si>
    <t>不要犹豫联系我。</t>
  </si>
  <si>
    <t>他在门口 hesitate 了半天，不敢进去。</t>
  </si>
  <si>
    <t>hes粘住了ate，原地犹豫慢半拍。</t>
  </si>
  <si>
    <t>hes (粘) + -it (动作) + -ant (形容词后缀) -&gt; 总是粘住不前的 -&gt; 迟疑的</t>
  </si>
  <si>
    <t>She was hesitant about accepting the job.</t>
  </si>
  <si>
    <t>她对接受这份工作感到有些犹豫。</t>
  </si>
  <si>
    <t>他那 hesitant 的眼神出卖了他的不安。</t>
  </si>
  <si>
    <t>hes粘住ant形容，犹豫不决在心中。</t>
  </si>
  <si>
    <t>ad- (向) + her (粘) + -ent (的人) -&gt; 粘附在（某思想）后面的人 -&gt; 追随者</t>
  </si>
  <si>
    <t>追随者；信徒</t>
  </si>
  <si>
    <t>The movement gained many adherents.</t>
  </si>
  <si>
    <t>这项运动赢得了许多追随者。</t>
  </si>
  <si>
    <t>作为真理的 adherent，他从不动摇。</t>
  </si>
  <si>
    <t>ad向her粘，ent后缀信徒见。</t>
  </si>
  <si>
    <t>co- (共同) + hes (粘) + -ive (形容词后缀) -&gt; 能够共同粘在一起的 -&gt; 有凝聚力的</t>
  </si>
  <si>
    <t>凝聚的；团结的</t>
  </si>
  <si>
    <t>They are a highly cohesive team.</t>
  </si>
  <si>
    <t>他们是一个非常有凝聚力的团队。</t>
  </si>
  <si>
    <t>一个 cohesive 的集体才能战胜困难。</t>
  </si>
  <si>
    <t>co一起hes粘，ive形容团结坚。</t>
  </si>
  <si>
    <t>hes (粘) + -it (动作) + -ation (名词后缀) -&gt; 动作被粘住的状态 -&gt; 犹豫</t>
  </si>
  <si>
    <t>He answered after a slight hesitation.</t>
  </si>
  <si>
    <t>他微微犹豫了一下后作了回答。</t>
  </si>
  <si>
    <t>没有一丝 hesitation，他跳入了水中。</t>
  </si>
  <si>
    <t>hes粘住了ation，犹豫不决是这词。</t>
  </si>
  <si>
    <t>hetero- (不同) + gen (产生/种类) + -eous (...的) -&gt; 产生的种类不同的 -&gt; 由不同种类组成的</t>
  </si>
  <si>
    <t>The population of the city is becoming more heterogeneous.</t>
  </si>
  <si>
    <t>这个城市的人口变得越来越多样化。</t>
  </si>
  <si>
    <t>这个 heterogeneous 的群体里，各种 gen (产生) 出的种类都很 different。</t>
  </si>
  <si>
    <t>hetero 不同，gen 是种，多种混合是 heterogeneous。</t>
  </si>
  <si>
    <t>hetero- (不同) + sex (性别) + -ual (...的) -&gt; 吸引不同性别的 -&gt; 异性恋的</t>
  </si>
  <si>
    <t>He identifies as a heterosexual male.</t>
  </si>
  <si>
    <t>他认同自己是一个异性恋男性。</t>
  </si>
  <si>
    <t>hetero- 表示 different，sex 是性别，喜欢不同性别的人就是 heterosexual。</t>
  </si>
  <si>
    <t>不同性别 hetero-sex，异性恋情很常见。</t>
  </si>
  <si>
    <t>dox</t>
  </si>
  <si>
    <t>hetero- (不同) + dox (观点/意见) -&gt; 持有不同观点的 -&gt; 非正统的</t>
  </si>
  <si>
    <t>异端的</t>
  </si>
  <si>
    <t>He was known for his heterodox religious views.</t>
  </si>
  <si>
    <t>他因其非正统的宗教观点而闻名。</t>
  </si>
  <si>
    <t>他的 dox (观点) 非常 hetero- (不同)，所以被视为异端。</t>
  </si>
  <si>
    <t>dox 观点不寻常，heterodox 是异端。</t>
  </si>
  <si>
    <t>hetero- (不同) + nym (名字/词) -&gt; 拼写相同但意义或发音不同的词 -&gt; 同形异义词</t>
  </si>
  <si>
    <t>'Wind' (air) and 'wind' (to turn) are heteronyms.</t>
  </si>
  <si>
    <t>‘Wind’（风）和‘wind’（转动）是同形异义词。</t>
  </si>
  <si>
    <t>虽然 nym (词) 长得一样，但读音和意思很 hetero- (不同)。</t>
  </si>
  <si>
    <t>nym 是词，hetero 变，同形异音见 heteronym。</t>
  </si>
  <si>
    <t>hetero- (不同) + nom (法律/法则) + -y (名词后缀) -&gt; 接受他人的法律约束 -&gt; 他律</t>
  </si>
  <si>
    <t>他律</t>
  </si>
  <si>
    <t>Kant contrasted autonomy with heteronomy.</t>
  </si>
  <si>
    <t>康德将自律与他律进行了对比。</t>
  </si>
  <si>
    <t>不受自己的 nom (法则) 约束，而受 hetero- (他人的) 约束，就是 heteronomy。</t>
  </si>
  <si>
    <t>nom 法法则他律管，heteronomy 意志牵。</t>
  </si>
  <si>
    <t>heterochromatic</t>
  </si>
  <si>
    <t>chrom</t>
  </si>
  <si>
    <t>hetero- (不同) + chrom (颜色) + -atic (...的) -&gt; 具有不同颜色的 -&gt; 异色的</t>
  </si>
  <si>
    <t>多色的</t>
  </si>
  <si>
    <t>/ˌhetərəkrəʊˈmætɪk/</t>
  </si>
  <si>
    <t>The cat has heterochromatic eyes, one blue and one green.</t>
  </si>
  <si>
    <t>这只猫有异色瞳，一只蓝一只绿。</t>
  </si>
  <si>
    <t>这只猫的 chrom (颜色) 是 hetero- (不同) 的，看起来很酷。</t>
  </si>
  <si>
    <t>chrom 颜色多变化，heterochromatic 异色画。</t>
  </si>
  <si>
    <t>heteroplasty</t>
  </si>
  <si>
    <t>plast</t>
  </si>
  <si>
    <t>hetero- (不同/异体) + plast (塑造/成形) + -y (名词后缀) -&gt; 用不同个体的组织进行塑造 -&gt; 异体移植</t>
  </si>
  <si>
    <t>异体移植</t>
  </si>
  <si>
    <t>/ˈhetərəplæsti/</t>
  </si>
  <si>
    <t>Heteroplasty is a surgical procedure involving tissue from another individual.</t>
  </si>
  <si>
    <t>异体移植是一种涉及他人组织的的手术过程。</t>
  </si>
  <si>
    <t>用 hetero- (他人的) 组织来 plast (塑造) 伤口，就是异体移植。</t>
  </si>
  <si>
    <t>plast 成形异体接，heteroplasty 手术切。</t>
  </si>
  <si>
    <t>heterogeneousness</t>
  </si>
  <si>
    <t>hetero- (不同) + gen (产生) + -eous (...的) + -ness (名词后缀) -&gt; 产生的种类不同的状态 -&gt; 异质性</t>
  </si>
  <si>
    <t>异质性</t>
  </si>
  <si>
    <t>/ˌhetərəˈdʒiːniəsnəs/</t>
  </si>
  <si>
    <t>The heterogeneousness of the group makes it difficult to reach a consensus.</t>
  </si>
  <si>
    <t>该团体的异质性使得很难达成共识。</t>
  </si>
  <si>
    <t>这种状态非常 heterogeneous，再加上 -ness 结尾就是名词形式。</t>
  </si>
  <si>
    <t>hetero 异质加个 ness，成分复杂难共识。</t>
  </si>
  <si>
    <t>heterogamy</t>
  </si>
  <si>
    <t>gam</t>
  </si>
  <si>
    <t>hetero- (不同) + gam (婚姻/结合) + -y (名词后缀) -&gt; 不同类型的配子结合 -&gt; 异型配子结合</t>
  </si>
  <si>
    <t>配子异型</t>
  </si>
  <si>
    <t>/ˌhetəˈrɒɡəmi/</t>
  </si>
  <si>
    <t>In some algae, heterogamy is the standard form of reproduction.</t>
  </si>
  <si>
    <t>在某些藻类中，异型配子结合是标准的繁殖形式。</t>
  </si>
  <si>
    <t>gam (婚姻) 发生在 hetero- (不同) 的配子之间。</t>
  </si>
  <si>
    <t>gam 结合不相同，heterogamy 繁育功。</t>
  </si>
  <si>
    <t>heterotopia</t>
  </si>
  <si>
    <t>hetero- (不同) + top (地方) + -ia (状态) -&gt; 在不该在的地方的状态 -&gt; 异位</t>
  </si>
  <si>
    <t>异位</t>
  </si>
  <si>
    <t>/ˌhetərəˈtəʊpiə/</t>
  </si>
  <si>
    <t>Nodular heterotopia is a brain malformation.</t>
  </si>
  <si>
    <t>结节性异位是一种大脑畸形。</t>
  </si>
  <si>
    <t>原本的 top (位置) 变得 hetero- (异常) 了，这种状态叫 heterotopia。</t>
  </si>
  <si>
    <t>top 位置异位跑，heterotopia 病情早。</t>
  </si>
  <si>
    <t>hex (六) + agon (角) -&gt; 有六个角的平面图形 -&gt; 六边形</t>
  </si>
  <si>
    <t>A honeycomb is made up of many hexagon cells.</t>
  </si>
  <si>
    <t>蜂巢是由许多六边形的小窝组成的。</t>
  </si>
  <si>
    <t>蜜蜂最懂几何学，做出的巢全是 hexagon (六边形)。</t>
  </si>
  <si>
    <t>hex 是六，agon 角，六个角儿六边形。</t>
  </si>
  <si>
    <t>hex (六) + agon (角) + -al (形容词后缀) -&gt; 六个角的 -&gt; 六角形的</t>
  </si>
  <si>
    <t>The nut has a hexagonal shape for easy gripping.</t>
  </si>
  <si>
    <t>这个螺母是六角形的，方便抓握。</t>
  </si>
  <si>
    <t>这个螺丝帽是 hexagonal (六角形的)，得用扳手拧。</t>
  </si>
  <si>
    <t>六边形加 al，hexagonal 变形容词。</t>
  </si>
  <si>
    <t>hex (六) + gram (画/图形) -&gt; 画出六个点的图形 -&gt; 六角星</t>
  </si>
  <si>
    <t>大卫之星是一个著名的六角星图形。</t>
  </si>
  <si>
    <t>他在纸上画了一个 hexagram (六角星) 作为魔法阵。</t>
  </si>
  <si>
    <t>gram 是画，hex 是六，六角星形 hexagram。</t>
  </si>
  <si>
    <t>hex (六) + pod (脚) -&gt; 有六只脚的生物 -&gt; 六足动物</t>
  </si>
  <si>
    <t>Insects are classified as hexapod invertebrates.</t>
  </si>
  <si>
    <t>昆虫被归类为六足无脊椎动物。</t>
  </si>
  <si>
    <t>大部分昆虫都有六只脚，所以它们是 hexapod (六足动物)。</t>
  </si>
  <si>
    <t>pod 是脚，hex 是六，六只脚的 hexapod。</t>
  </si>
  <si>
    <t>sex (六) + ant (表工具) -&gt; 圆的六分之一构成的测量工具 -&gt; 六分仪</t>
  </si>
  <si>
    <t>The sailor used a sextant to determine the ship's latitude.</t>
  </si>
  <si>
    <t>水手使用六分仪来确定船的纬度。</t>
  </si>
  <si>
    <t>没有 GPS 的年代，航海全靠 sextant (六分仪)。</t>
  </si>
  <si>
    <t>海上航行靠 sextant，六分之一圆测经纬。</t>
  </si>
  <si>
    <t>sex (六) + tet (组/合唱) -&gt; 六人组合 -&gt; 六重奏</t>
  </si>
  <si>
    <t>/sekˈstet/</t>
  </si>
  <si>
    <t>那支爵士乐六重奏乐队昨晚在俱乐部演出了。</t>
  </si>
  <si>
    <t>台上有六个乐手，这是一场精彩的 sextet (六重奏)。</t>
  </si>
  <si>
    <t>sex 表六，tet 是组，六人合奏叫 sextet。</t>
  </si>
  <si>
    <t>sex (六) + tuple (翻倍) -&gt; 增加到六倍 -&gt; 六倍的</t>
  </si>
  <si>
    <t>/seksˈtjuːpl/</t>
  </si>
  <si>
    <t>The company's profits have sextupled over the last decade.</t>
  </si>
  <si>
    <t>这家公司的利润在过去十年里翻了六倍。</t>
  </si>
  <si>
    <t>由于业务猛增，订单量 sextuple (翻了六倍)。</t>
  </si>
  <si>
    <t>tuple 翻倍，sex 是六，六倍增长 sextuple。</t>
  </si>
  <si>
    <t>sextuplets</t>
  </si>
  <si>
    <t>sex (六) + uplet (小集合) + s (复数) -&gt; 一次生出六个 -&gt; 六胞胎</t>
  </si>
  <si>
    <t>六胞胎</t>
  </si>
  <si>
    <t>/seksˈtʌpləts/</t>
  </si>
  <si>
    <t>The birth of sextuplets is a very rare medical event.</t>
  </si>
  <si>
    <t>六胞胎的降生是非常罕见的医疗事件。</t>
  </si>
  <si>
    <t>这一家人真厉害，生了一窝 sextuplets (六胞胎)。</t>
  </si>
  <si>
    <t>胞胎后缀 uplets，前加 sex 六胞胎。</t>
  </si>
  <si>
    <t>semester</t>
  </si>
  <si>
    <t>se(x)</t>
  </si>
  <si>
    <t>sex (六) + mens (月) + -ter -&gt; 六个月的时间周期 -&gt; 学期</t>
  </si>
  <si>
    <t>学期</t>
  </si>
  <si>
    <t>/sɪˈmestə(r)/</t>
  </si>
  <si>
    <t>We will have several new courses this semester.</t>
  </si>
  <si>
    <t>这学期我们将有几门新课程。</t>
  </si>
  <si>
    <t>半年即六个月，所以一个 semester (学期) 刚好是半年。</t>
  </si>
  <si>
    <t>六个月，一个 semester，学期结束放暑假。</t>
  </si>
  <si>
    <t>hexa</t>
  </si>
  <si>
    <t>hexa (六) + decimal (十进制的) -&gt; 六加十的进位制 -&gt; 十六进制的</t>
  </si>
  <si>
    <t>The color code is written in hexadecimal format.</t>
  </si>
  <si>
    <t>颜色代码是以十六进制格式编写的。</t>
  </si>
  <si>
    <t>程序员经常要处理 hexadecimal (十六进制) 的数据。</t>
  </si>
  <si>
    <t>hex 六 deci 十，hexadecimal 十六进制。</t>
  </si>
  <si>
    <t>hab (持有) + -it (名词后缀) -&gt; 长期持有的行为方式 -&gt; 习惯</t>
  </si>
  <si>
    <t>It is important to develop good study habits.</t>
  </si>
  <si>
    <t>养成良好的学习习惯非常重要。</t>
  </si>
  <si>
    <t>长期 hold 住一个行为就变成了 habit。</t>
  </si>
  <si>
    <t>hab是持有it名，长期持有叫习惯。</t>
  </si>
  <si>
    <t>hab (居住) + -it (连接) + -at (名词后缀) -&gt; 居住的地方 -&gt; 栖息地</t>
  </si>
  <si>
    <t>栖息地</t>
  </si>
  <si>
    <t>The panda's natural habitat is bamboo forests.</t>
  </si>
  <si>
    <t>动物们在 habitat 里面 inhabit。</t>
  </si>
  <si>
    <t>居住地是habitat，保护环境大家夸。</t>
  </si>
  <si>
    <t>in- (在内) + hab (居住) + -it (动词后缀) -&gt; 在内部居住 -&gt; 居住于</t>
  </si>
  <si>
    <t>居住于</t>
  </si>
  <si>
    <t>Several rare species inhabit these islands.</t>
  </si>
  <si>
    <t>几种稀有物种栖息在这些岛屿上。</t>
  </si>
  <si>
    <t>在那座 in-side 的岛上 inhabit 吧。</t>
  </si>
  <si>
    <t>in在里面hab住，inhabit是居住。</t>
  </si>
  <si>
    <t>in- (在内) + hab (居住) + -it (连接) + -ant (名词后缀，表人) -&gt; 居住在里面的人 -&gt; 居民</t>
  </si>
  <si>
    <t>居民</t>
  </si>
  <si>
    <t>这座城市拥有超过五百万居民。</t>
  </si>
  <si>
    <t>这里的 inhabitant 都非常热情。</t>
  </si>
  <si>
    <t>inhabit加个ant，居住的人是居民。</t>
  </si>
  <si>
    <t>hab (持有) + -it (名词后缀) + -ual (形容词后缀) -&gt; 习惯性的 -&gt; 惯常的</t>
  </si>
  <si>
    <t>习惯性的</t>
  </si>
  <si>
    <t>He was a habitual criminal.</t>
  </si>
  <si>
    <t>他是一个惯犯。</t>
  </si>
  <si>
    <t>这个动作太 habitual 了，改不掉。</t>
  </si>
  <si>
    <t>习惯后缀用ual，惯常行为habitual。</t>
  </si>
  <si>
    <t>ex- (向外) + hib (持有) + -it (动词后缀) -&gt; 拿出来持有展示 -&gt; 展览</t>
  </si>
  <si>
    <t>展览</t>
  </si>
  <si>
    <t>They will exhibit their paintings at the gallery.</t>
  </si>
  <si>
    <t>他们将在画廊展出他们的画作。</t>
  </si>
  <si>
    <t>把藏品 ex-out 拿出来 exhibit 给大家看。</t>
  </si>
  <si>
    <t>ex向外hib拿，拿给大伙看展览。</t>
  </si>
  <si>
    <t>ex- (向外) + hib (持有) + -it (连接) + -ion (名词后缀) -&gt; 展览的行为 -&gt; 展览会</t>
  </si>
  <si>
    <t>I went to a photography exhibition yesterday.</t>
  </si>
  <si>
    <t>我昨天去看了个摄影展。</t>
  </si>
  <si>
    <t>这场 exhibition 展出了许多珍贵照片。</t>
  </si>
  <si>
    <t>exhibit加ion，展览会里长见识。</t>
  </si>
  <si>
    <t>pro- (在前面/提前) + hib (持有/挡住) + -it (动词后缀) -&gt; 提前拿住挡在前面 -&gt; 禁止</t>
  </si>
  <si>
    <t>禁止</t>
  </si>
  <si>
    <t>Smoking is strictly prohibited in the building.</t>
  </si>
  <si>
    <t>楼内严禁吸烟。</t>
  </si>
  <si>
    <t>法律 pro-forward 挡在前面 prohibit 犯罪。</t>
  </si>
  <si>
    <t>pro在前hib挡，提前挡住叫禁止。</t>
  </si>
  <si>
    <t>in- (在内) + hib (持有/扣住) + -it (动词后缀) -&gt; 扣在心里不发出来 -&gt; 抑制</t>
  </si>
  <si>
    <t>抑制</t>
  </si>
  <si>
    <t>Fear can inhibit your ability to think clearly.</t>
  </si>
  <si>
    <t>恐惧会抑制你清晰思考的能力。</t>
  </si>
  <si>
    <t>他内心的恐惧 inhibit 了他的行动。</t>
  </si>
  <si>
    <t>in在内hib扣住，抑制情感不流露。</t>
  </si>
  <si>
    <t>prohibition</t>
  </si>
  <si>
    <t>pro- (提前) + hib (持有) + -it (连接) + -ion (名词后缀) -&gt; 禁止的行为 -&gt; 禁令</t>
  </si>
  <si>
    <t>禁令</t>
  </si>
  <si>
    <t>/ˌprəʊhɪˈbɪʃn/</t>
  </si>
  <si>
    <t>The government imposed a prohibition on alcohol sales.</t>
  </si>
  <si>
    <t>政府颁布了禁酒令。</t>
  </si>
  <si>
    <t>这项 prohibition 让很多商店关门了。</t>
  </si>
  <si>
    <t>禁止动作prohibit，加个名尾是禁令。</t>
  </si>
  <si>
    <t>hemo (血) + globin (球蛋白) -&gt; 血液中的球蛋白 -&gt; 血红蛋白</t>
  </si>
  <si>
    <t>Iron is an essential component of hemoglobin.</t>
  </si>
  <si>
    <t>铁是血红蛋白的重要组成部分。</t>
  </si>
  <si>
    <t>Hemoglobin（血红蛋白）负责在你的 blood 中携带氧气。</t>
  </si>
  <si>
    <t>hemo是血，globin是球，血红蛋白氧气留。</t>
  </si>
  <si>
    <t>hema-</t>
  </si>
  <si>
    <t>hema (血) + -t- (连接符) + -ology (学科) -&gt; 研究血液的学科 -&gt; 血液学</t>
  </si>
  <si>
    <t>He is a specialist in the field of hematology.</t>
  </si>
  <si>
    <t>他是血液学领域的专家。</t>
  </si>
  <si>
    <t>他在大学里学习 Hematology（血液学），每天观察 blood cells。</t>
  </si>
  <si>
    <t>hema是血，ology学，血液学科真科学。</t>
  </si>
  <si>
    <t>hemo (血) + -rrhage (破裂/流出) -&gt; 血液大量流出 -&gt; 大出血</t>
  </si>
  <si>
    <t>The patient suffered a severe cerebral hemorrhage.</t>
  </si>
  <si>
    <t>患者遭受了严重的脑出血。</t>
  </si>
  <si>
    <t>意外发生后，伤口 Hemorrhage（大出血）不止，情况危急。</t>
  </si>
  <si>
    <t>hemo是血，rrhage是喷，大出血时快救人。</t>
  </si>
  <si>
    <t>hemo (血) + -philia (倾向/喜爱) -&gt; 血液对出血有“倾向”（不凝固） -&gt; 血友病</t>
  </si>
  <si>
    <t>患有 Hemophilia（血友病）的人，即使很小的 cut 也会流血很久。</t>
  </si>
  <si>
    <t>hemo是血，philia向，血友病患血难降。</t>
  </si>
  <si>
    <t>hemostatic</t>
  </si>
  <si>
    <t>hemo (血) + stat (停止/站立) + -ic (形容词后缀) -&gt; 让血液停止的 -&gt; 止血的</t>
  </si>
  <si>
    <t>止血的</t>
  </si>
  <si>
    <t>/ˌhiːməˈstætɪk/</t>
  </si>
  <si>
    <t>The doctor applied a hemostatic bandage to the wound.</t>
  </si>
  <si>
    <t>医生给伤口敷上了止血绷带。</t>
  </si>
  <si>
    <t>使用 Hemostatic（止血的）药物来 stop the bleeding。</t>
  </si>
  <si>
    <t>hemo是血，stat停，止血效果真显灵。</t>
  </si>
  <si>
    <t>hemo (血) + -cyte (细胞) -&gt; 血液中的细胞 -&gt; 血细胞</t>
  </si>
  <si>
    <t>/ˈhiːməˌsaɪt/</t>
  </si>
  <si>
    <t>Insects have hemocytes instead of red blood cells.</t>
  </si>
  <si>
    <t>昆虫拥有血细胞而不是红细胞。</t>
  </si>
  <si>
    <t>在显微镜下，我们可以看到无数个 Hemocyte（血细胞）。</t>
  </si>
  <si>
    <t>hemo是血，cyte是胞，血细胞里到处跑。</t>
  </si>
  <si>
    <t>hemo (血) + -lysis (分解/溶解) -&gt; 血液（红细胞）的溶解 -&gt; 溶血现象</t>
  </si>
  <si>
    <t>Certain toxins can cause rapid hemolysis.</t>
  </si>
  <si>
    <t>某些毒素会导致快速溶血。</t>
  </si>
  <si>
    <t>某些药物会引起 Hemolysis（溶血），导致红细胞 destroy。</t>
  </si>
  <si>
    <t>hemo是血，lysis分，溶血现象要区分。</t>
  </si>
  <si>
    <t>hema (血) + -t- (连接符) + -oma (肿块/瘤) -&gt; 血液积聚形成的肿块 -&gt; 血肿</t>
  </si>
  <si>
    <t>The blow to his head caused a large hematoma.</t>
  </si>
  <si>
    <t>他头上的那一击导致了一个大血肿。</t>
  </si>
  <si>
    <t>碰撞后，他的手臂上出现了一个青紫的 Hematoma（血肿）。</t>
  </si>
  <si>
    <t>hema是血，oma肿，皮下出血变血肿。</t>
  </si>
  <si>
    <t>hemocyanin</t>
  </si>
  <si>
    <t>-cyan-</t>
  </si>
  <si>
    <t>hemo (血) + cyan (青色/蓝色) + -in (蛋白质后缀) -&gt; 蓝色的血液蛋白 -&gt; 血蓝蛋白</t>
  </si>
  <si>
    <t>血蓝蛋白</t>
  </si>
  <si>
    <t>/ˌhiːmoʊˈsaɪənɪn/</t>
  </si>
  <si>
    <t>Octopuses use hemocyanin to transport oxygen in their blood.</t>
  </si>
  <si>
    <t>章鱼利用血蓝蛋白在血液中运输氧气。</t>
  </si>
  <si>
    <t>章鱼的血液是 blue 的，因为含有 Hemocyanin（血蓝蛋白）。</t>
  </si>
  <si>
    <t>hemo是血，cyan是蓝，血蓝蛋白海里传。</t>
  </si>
  <si>
    <t>hemotherapy</t>
  </si>
  <si>
    <t>hemo (血) + -therapy (疗法) -&gt; 利用血液进行的治疗 -&gt; 血液疗法</t>
  </si>
  <si>
    <t>血液疗法</t>
  </si>
  <si>
    <t>/ˌhiːmoʊˈθerəpi/</t>
  </si>
  <si>
    <t>Hemotherapy involves the use of blood or blood products in treatment.</t>
  </si>
  <si>
    <t>血液疗法涉及在治疗中使用血液或血液制品。</t>
  </si>
  <si>
    <t>通过 Hemotherapy（血液疗法），医护人员可以治疗严重贫血。</t>
  </si>
  <si>
    <t>hemo是血，therapy疗，血液疗法效果好。</t>
  </si>
  <si>
    <t>semi- (半) + circle (圆) -&gt; 圆形的一半 -&gt; 半圆</t>
  </si>
  <si>
    <t>The students sat in a semicircle around the teacher.</t>
  </si>
  <si>
    <t>学生们围着老师坐成一个半圆。</t>
  </si>
  <si>
    <t>我们在操场上站成一个 semicircle，就像一块切开的半圆饼。</t>
  </si>
  <si>
    <t>semi是半circle圆，合起就是半圆圈。</t>
  </si>
  <si>
    <t>semi- (半) + final (决赛) -&gt; 决赛前的一半进程 -&gt; 半决赛</t>
  </si>
  <si>
    <t>/ˌsemiˈfaɪnl/</t>
  </si>
  <si>
    <t>The team won the match and advanced to the semifinal.</t>
  </si>
  <si>
    <t>该队赢得了比赛并晋级半决赛。</t>
  </si>
  <si>
    <t>挺进 semifinal 离夺冠就不远了，这是通往决赛的一半路程。</t>
  </si>
  <si>
    <t>final决赛在眼前，semi一加半决赛。</t>
  </si>
  <si>
    <t>hemi- (半) + sphere (球体) -&gt; 球体的一半 -&gt; 半球</t>
  </si>
  <si>
    <t>China is located in the northern hemisphere.</t>
  </si>
  <si>
    <t>中国位于北半球。</t>
  </si>
  <si>
    <t>地球被赤道分成南北两个 hemisphere，每一个都是巨大的半球。</t>
  </si>
  <si>
    <t>hemi是半sphere球，南北半球各一半。</t>
  </si>
  <si>
    <t>semi- (半) + con- (共同) + duct (引导) + -or (物) -&gt; 导电能力介于导体和绝缘体之间的物质 -&gt; 半导体</t>
  </si>
  <si>
    <t>Silicon is the most commonly used semiconductor material.</t>
  </si>
  <si>
    <t>硅是最常用的半导体材料。</t>
  </si>
  <si>
    <t>这种材质既不全导电也不全绝缘，它是 semiconductor。</t>
  </si>
  <si>
    <t>semi半加conductor，半导体是高科技。</t>
  </si>
  <si>
    <t>semi- (半) + colon (冒号) -&gt; 形式上像冒号但功能弱一级的符号 -&gt; 分号</t>
  </si>
  <si>
    <t>使用分号来分隔两个独立的子句。</t>
  </si>
  <si>
    <t>这个标点符号像半个冒号，所以叫 semicolon。</t>
  </si>
  <si>
    <t>colon冒号两点排，semi一半分号来。</t>
  </si>
  <si>
    <t>semiformal</t>
  </si>
  <si>
    <t>semi- (半) + form (形式) + -al (形容词后缀) -&gt; 有一半正式形式的 -&gt; 半正式的</t>
  </si>
  <si>
    <t>半正式的</t>
  </si>
  <si>
    <t>/ˌsemiˈfɔːrml/</t>
  </si>
  <si>
    <t>The party invitation said the dress code was semiformal.</t>
  </si>
  <si>
    <t>聚会邀请函上写着着装要求是半正式的。</t>
  </si>
  <si>
    <t>不用穿燕尾服，这种 semiformal 的场合穿衬衫就行。</t>
  </si>
  <si>
    <t>formal正式很严肃，semi半加变随和。</t>
  </si>
  <si>
    <t>semiannual</t>
  </si>
  <si>
    <t>ann</t>
  </si>
  <si>
    <t>semi- (半) + ann (年) + -ual (形容词后缀) -&gt; 每半年一次的 -&gt; 每半年的</t>
  </si>
  <si>
    <t>Our company has a semiannual sales meeting.</t>
  </si>
  <si>
    <t>我们公司每半年开一次销售会议。</t>
  </si>
  <si>
    <t>公司每六个月开一次会，这种 semiannual 会议总是很忙碌。</t>
  </si>
  <si>
    <t>annual一年没商量，semi一加半年忙。</t>
  </si>
  <si>
    <t>semiskilled</t>
  </si>
  <si>
    <t>semi- (半) + skill (技能) + -ed (形容词后缀) -&gt; 掌握了一部分技能的 -&gt; 半熟练的</t>
  </si>
  <si>
    <t>The factory is hiring semiskilled workers for the assembly line.</t>
  </si>
  <si>
    <t>工厂正在为装配线招聘半熟练工人。</t>
  </si>
  <si>
    <t>他还不是专家，只是个 semiskilled 的新手，只掌握了一半技能。</t>
  </si>
  <si>
    <t>skilled熟练有经验，semi半懂刚入门。</t>
  </si>
  <si>
    <t>semiautomatic</t>
  </si>
  <si>
    <t>mat</t>
  </si>
  <si>
    <t>semi- (半) + auto- (自动) + mat (动) + -ic (形容词后缀) -&gt; 部分动作自动完成的 -&gt; 半自动的</t>
  </si>
  <si>
    <t>半自动的</t>
  </si>
  <si>
    <t>/ˌsemiˌɔːtəˈmætɪk/</t>
  </si>
  <si>
    <t>He was practicing at the range with a semiautomatic rifle.</t>
  </si>
  <si>
    <t>他正在射击场用半自动步枪练习。</t>
  </si>
  <si>
    <t>这台机器需要人工辅助，是一台 semiautomatic 半自动设备。</t>
  </si>
  <si>
    <t>automatic全自动，加个semi半自动。</t>
  </si>
  <si>
    <t>semisweet</t>
  </si>
  <si>
    <t>sweet</t>
  </si>
  <si>
    <t>semi- (半) + sweet (甜) -&gt; 有一半甜度的 -&gt; 微甜的</t>
  </si>
  <si>
    <t>微甜的</t>
  </si>
  <si>
    <t>/ˌsemiˈswiːt/</t>
  </si>
  <si>
    <t>I prefer using semisweet chocolate for baking brownies.</t>
  </si>
  <si>
    <t>我喜欢用微甜巧克力烤布朗尼。</t>
  </si>
  <si>
    <t>我不喜欢太甜的，这种 semisweet 的口味刚刚好。</t>
  </si>
  <si>
    <t>sweet很甜心也暖，semi微甜不发胖。</t>
  </si>
  <si>
    <t>hemiplegia</t>
  </si>
  <si>
    <t>pleg</t>
  </si>
  <si>
    <t>hemi- (半) + pleg (打击/麻痹) + -ia (疾病) -&gt; 身体一半被“击中”而麻痹 -&gt; 半身不遂</t>
  </si>
  <si>
    <t>半身不遂</t>
  </si>
  <si>
    <t>/ˌhemɪˈpliːdʒə/</t>
  </si>
  <si>
    <t>After the stroke, the patient suffered from hemiplegia.</t>
  </si>
  <si>
    <t>中风后，病人患上了半身不遂。</t>
  </si>
  <si>
    <t>中风导致他 hemiplegia，左半边身体无法动弹。</t>
  </si>
  <si>
    <t>hemi是一半，pleg是瘫痪，ia后缀是病变。</t>
  </si>
  <si>
    <t>hemi- (半) + cycle (圆圈) -&gt; 圆形的一半布局 -&gt; 半圆形建筑</t>
  </si>
  <si>
    <t>半圆形建筑</t>
  </si>
  <si>
    <t>The debate took place in the large hemicycle of the parliament.</t>
  </si>
  <si>
    <t>辩论在议会巨大的半圆形会议厅举行。</t>
  </si>
  <si>
    <t>古罗马的剧场通常设计成 hemicycle 的形状，方便聚音。</t>
  </si>
  <si>
    <t>cycle是圆圈，hemi一半弧形见。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</si>
</sst>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20"/>
  <sheetViews>
    <sheetView tabSelected="1" workbookViewId="0">
      <pane ySplit="1" topLeftCell="A2" activePane="bottomLeft" state="frozen"/>
      <selection/>
      <selection pane="bottomLeft" activeCell="A5" sqref="A5"/>
    </sheetView>
  </sheetViews>
  <sheetFormatPr defaultColWidth="8.43362831858407" defaultRowHeight="13.5"/>
  <cols>
    <col min="1" max="1" width="14.0088495575221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F2" s="1" t="s">
        <v>18</v>
      </c>
      <c r="G2" s="1" t="e">
        <f>-tion</f>
        <v>#NAME?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</row>
    <row r="3" s="1" customFormat="1" spans="1:15">
      <c r="A3" s="1" t="s">
        <v>15</v>
      </c>
      <c r="B3" s="1" t="s">
        <v>26</v>
      </c>
      <c r="C3" s="1" t="s">
        <v>27</v>
      </c>
      <c r="F3" s="1" t="s">
        <v>18</v>
      </c>
      <c r="G3" s="1" t="e">
        <f>-tious</f>
        <v>#NAME?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34</v>
      </c>
    </row>
    <row r="4" s="1" customFormat="1" spans="1:15">
      <c r="A4" s="1" t="s">
        <v>15</v>
      </c>
      <c r="B4" s="1" t="s">
        <v>35</v>
      </c>
      <c r="C4" s="1" t="s">
        <v>17</v>
      </c>
      <c r="F4" s="1" t="s">
        <v>18</v>
      </c>
      <c r="G4" s="1" t="e">
        <f>-ent</f>
        <v>#NAME?</v>
      </c>
      <c r="I4" s="1" t="s">
        <v>36</v>
      </c>
      <c r="J4" s="1" t="s">
        <v>37</v>
      </c>
      <c r="K4" s="1" t="s">
        <v>38</v>
      </c>
      <c r="L4" s="1" t="s">
        <v>39</v>
      </c>
      <c r="M4" s="1" t="s">
        <v>40</v>
      </c>
      <c r="N4" s="1" t="s">
        <v>41</v>
      </c>
      <c r="O4" s="1" t="s">
        <v>42</v>
      </c>
    </row>
    <row r="5" s="1" customFormat="1" spans="1:15">
      <c r="A5" s="1" t="s">
        <v>15</v>
      </c>
      <c r="B5" s="1" t="s">
        <v>43</v>
      </c>
      <c r="C5" s="1" t="s">
        <v>44</v>
      </c>
      <c r="F5" s="1" t="s">
        <v>45</v>
      </c>
      <c r="G5" s="1" t="e">
        <f>-ure</f>
        <v>#NAME?</v>
      </c>
      <c r="I5" s="1" t="s">
        <v>46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51</v>
      </c>
      <c r="O5" s="1" t="s">
        <v>52</v>
      </c>
    </row>
    <row r="6" s="1" customFormat="1" spans="1:15">
      <c r="A6" s="1" t="s">
        <v>15</v>
      </c>
      <c r="B6" s="1" t="s">
        <v>53</v>
      </c>
      <c r="C6" s="1" t="s">
        <v>17</v>
      </c>
      <c r="D6" s="1" t="s">
        <v>54</v>
      </c>
      <c r="F6" s="1" t="s">
        <v>18</v>
      </c>
      <c r="G6" s="1" t="e">
        <f>-tion</f>
        <v>#NAME?</v>
      </c>
      <c r="I6" s="1" t="s">
        <v>55</v>
      </c>
      <c r="J6" s="1" t="s">
        <v>56</v>
      </c>
      <c r="K6" s="1" t="s">
        <v>57</v>
      </c>
      <c r="L6" s="1" t="s">
        <v>58</v>
      </c>
      <c r="M6" s="1" t="s">
        <v>59</v>
      </c>
      <c r="N6" s="1" t="s">
        <v>60</v>
      </c>
      <c r="O6" s="1" t="s">
        <v>61</v>
      </c>
    </row>
    <row r="7" s="1" customFormat="1" spans="1:15">
      <c r="A7" s="1" t="s">
        <v>15</v>
      </c>
      <c r="B7" s="1" t="s">
        <v>62</v>
      </c>
      <c r="C7" s="1" t="s">
        <v>17</v>
      </c>
      <c r="F7" s="1" t="s">
        <v>18</v>
      </c>
      <c r="G7" s="1" t="e">
        <f>-tion</f>
        <v>#NAME?</v>
      </c>
      <c r="H7" s="1" t="e">
        <f>-ist</f>
        <v>#NAME?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</row>
    <row r="8" s="1" customFormat="1" spans="1:15">
      <c r="A8" s="1" t="s">
        <v>15</v>
      </c>
      <c r="B8" s="1" t="s">
        <v>70</v>
      </c>
      <c r="C8" s="1" t="s">
        <v>17</v>
      </c>
      <c r="F8" s="1" t="s">
        <v>18</v>
      </c>
      <c r="G8" s="1" t="e">
        <f>-ment</f>
        <v>#NAME?</v>
      </c>
      <c r="I8" s="1" t="s">
        <v>71</v>
      </c>
      <c r="J8" s="1" t="s">
        <v>72</v>
      </c>
      <c r="K8" s="1" t="s">
        <v>73</v>
      </c>
      <c r="L8" s="1" t="s">
        <v>74</v>
      </c>
      <c r="M8" s="1" t="s">
        <v>75</v>
      </c>
      <c r="N8" s="1" t="s">
        <v>76</v>
      </c>
      <c r="O8" s="1" t="s">
        <v>77</v>
      </c>
    </row>
    <row r="9" s="1" customFormat="1" spans="1:15">
      <c r="A9" s="1" t="s">
        <v>15</v>
      </c>
      <c r="B9" s="1" t="s">
        <v>78</v>
      </c>
      <c r="C9" s="1" t="s">
        <v>27</v>
      </c>
      <c r="F9" s="1" t="s">
        <v>18</v>
      </c>
      <c r="G9" s="1" t="e">
        <f>-tive</f>
        <v>#NAME?</v>
      </c>
      <c r="I9" s="1" t="s">
        <v>79</v>
      </c>
      <c r="J9" s="1" t="s">
        <v>80</v>
      </c>
      <c r="K9" s="1" t="s">
        <v>81</v>
      </c>
      <c r="L9" s="1" t="s">
        <v>82</v>
      </c>
      <c r="M9" s="1" t="s">
        <v>83</v>
      </c>
      <c r="N9" s="1" t="s">
        <v>84</v>
      </c>
      <c r="O9" s="1" t="s">
        <v>85</v>
      </c>
    </row>
    <row r="10" s="1" customFormat="1" spans="1:15">
      <c r="A10" s="1" t="s">
        <v>15</v>
      </c>
      <c r="B10" s="1" t="s">
        <v>86</v>
      </c>
      <c r="C10" s="1" t="s">
        <v>17</v>
      </c>
      <c r="D10" s="1" t="s">
        <v>87</v>
      </c>
      <c r="F10" s="1" t="s">
        <v>18</v>
      </c>
      <c r="G10" s="1" t="e">
        <f>-tion</f>
        <v>#NAME?</v>
      </c>
      <c r="I10" s="1" t="s">
        <v>88</v>
      </c>
      <c r="J10" s="1" t="s">
        <v>89</v>
      </c>
      <c r="K10" s="1" t="s">
        <v>90</v>
      </c>
      <c r="L10" s="1" t="s">
        <v>91</v>
      </c>
      <c r="M10" s="1" t="s">
        <v>92</v>
      </c>
      <c r="N10" s="1" t="s">
        <v>93</v>
      </c>
      <c r="O10" s="1" t="s">
        <v>94</v>
      </c>
    </row>
    <row r="11" s="1" customFormat="1" spans="1:15">
      <c r="A11" s="1" t="s">
        <v>15</v>
      </c>
      <c r="B11" s="1" t="s">
        <v>95</v>
      </c>
      <c r="C11" s="1" t="s">
        <v>17</v>
      </c>
      <c r="D11" s="1" t="s">
        <v>96</v>
      </c>
      <c r="F11" s="1" t="s">
        <v>18</v>
      </c>
      <c r="G11" s="1" t="e">
        <f>-tion</f>
        <v>#NAME?</v>
      </c>
      <c r="I11" s="1" t="s">
        <v>97</v>
      </c>
      <c r="J11" s="1" t="s">
        <v>98</v>
      </c>
      <c r="K11" s="1" t="s">
        <v>99</v>
      </c>
      <c r="L11" s="1" t="s">
        <v>100</v>
      </c>
      <c r="M11" s="1" t="s">
        <v>101</v>
      </c>
      <c r="N11" s="1" t="s">
        <v>102</v>
      </c>
      <c r="O11" s="1" t="s">
        <v>103</v>
      </c>
    </row>
    <row r="12" s="1" customFormat="1" spans="1:15">
      <c r="A12" s="1" t="s">
        <v>15</v>
      </c>
      <c r="B12" s="1" t="s">
        <v>104</v>
      </c>
      <c r="C12" s="1" t="s">
        <v>105</v>
      </c>
      <c r="F12" s="1" t="s">
        <v>106</v>
      </c>
      <c r="G12" s="1" t="e">
        <f>-el</f>
        <v>#NAME?</v>
      </c>
      <c r="I12" s="1" t="s">
        <v>107</v>
      </c>
      <c r="J12" s="1" t="s">
        <v>108</v>
      </c>
      <c r="K12" s="1" t="s">
        <v>109</v>
      </c>
      <c r="L12" s="1" t="s">
        <v>110</v>
      </c>
      <c r="M12" s="1" t="s">
        <v>111</v>
      </c>
      <c r="N12" s="1" t="s">
        <v>112</v>
      </c>
      <c r="O12" s="1" t="s">
        <v>113</v>
      </c>
    </row>
    <row r="13" s="1" customFormat="1" spans="1:15">
      <c r="A13" s="1" t="s">
        <v>15</v>
      </c>
      <c r="B13" s="1" t="s">
        <v>114</v>
      </c>
      <c r="C13" s="1" t="s">
        <v>17</v>
      </c>
      <c r="F13" s="1" t="s">
        <v>106</v>
      </c>
      <c r="G13" s="1" t="e">
        <f>-ice</f>
        <v>#NAME?</v>
      </c>
      <c r="I13" s="1" t="s">
        <v>115</v>
      </c>
      <c r="J13" s="1" t="s">
        <v>116</v>
      </c>
      <c r="K13" s="1" t="s">
        <v>117</v>
      </c>
      <c r="L13" s="1" t="s">
        <v>118</v>
      </c>
      <c r="M13" s="1" t="s">
        <v>119</v>
      </c>
      <c r="N13" s="1" t="s">
        <v>120</v>
      </c>
      <c r="O13" s="1" t="s">
        <v>121</v>
      </c>
    </row>
    <row r="14" s="1" customFormat="1" spans="1:15">
      <c r="A14" s="1" t="s">
        <v>15</v>
      </c>
      <c r="B14" s="1" t="s">
        <v>122</v>
      </c>
      <c r="C14" s="1" t="s">
        <v>123</v>
      </c>
      <c r="D14" s="1" t="s">
        <v>124</v>
      </c>
      <c r="F14" s="1" t="s">
        <v>106</v>
      </c>
      <c r="G14" s="1" t="e">
        <f>-ate</f>
        <v>#NAME?</v>
      </c>
      <c r="I14" s="1" t="s">
        <v>125</v>
      </c>
      <c r="J14" s="1" t="s">
        <v>126</v>
      </c>
      <c r="K14" s="1" t="s">
        <v>127</v>
      </c>
      <c r="L14" s="1" t="s">
        <v>128</v>
      </c>
      <c r="M14" s="1" t="s">
        <v>129</v>
      </c>
      <c r="N14" s="1" t="s">
        <v>130</v>
      </c>
      <c r="O14" s="1" t="s">
        <v>131</v>
      </c>
    </row>
    <row r="15" s="1" customFormat="1" spans="1:15">
      <c r="A15" s="1" t="s">
        <v>15</v>
      </c>
      <c r="B15" s="1" t="s">
        <v>132</v>
      </c>
      <c r="C15" s="1" t="s">
        <v>123</v>
      </c>
      <c r="D15" s="1" t="s">
        <v>133</v>
      </c>
      <c r="F15" s="1" t="s">
        <v>106</v>
      </c>
      <c r="G15" s="1" t="e">
        <f>-ate</f>
        <v>#NAME?</v>
      </c>
      <c r="I15" s="1" t="s">
        <v>134</v>
      </c>
      <c r="J15" s="1" t="s">
        <v>135</v>
      </c>
      <c r="K15" s="1" t="s">
        <v>136</v>
      </c>
      <c r="L15" s="1" t="s">
        <v>137</v>
      </c>
      <c r="M15" s="1" t="s">
        <v>138</v>
      </c>
      <c r="N15" s="1" t="s">
        <v>139</v>
      </c>
      <c r="O15" s="1" t="s">
        <v>140</v>
      </c>
    </row>
    <row r="16" s="1" customFormat="1" spans="1:15">
      <c r="A16" s="1" t="s">
        <v>15</v>
      </c>
      <c r="B16" s="1" t="s">
        <v>141</v>
      </c>
      <c r="C16" s="1" t="s">
        <v>17</v>
      </c>
      <c r="F16" s="1" t="s">
        <v>106</v>
      </c>
      <c r="G16" s="1" t="e">
        <f>-el</f>
        <v>#NAME?</v>
      </c>
      <c r="H16" s="1" t="e">
        <f>-ty</f>
        <v>#NAME?</v>
      </c>
      <c r="I16" s="1" t="s">
        <v>142</v>
      </c>
      <c r="J16" s="1" t="s">
        <v>143</v>
      </c>
      <c r="K16" s="1" t="s">
        <v>144</v>
      </c>
      <c r="L16" s="1" t="s">
        <v>145</v>
      </c>
      <c r="M16" s="1" t="s">
        <v>146</v>
      </c>
      <c r="N16" s="1" t="s">
        <v>147</v>
      </c>
      <c r="O16" s="1" t="s">
        <v>148</v>
      </c>
    </row>
    <row r="17" s="1" customFormat="1" spans="1:15">
      <c r="A17" s="1" t="s">
        <v>15</v>
      </c>
      <c r="B17" s="1" t="s">
        <v>149</v>
      </c>
      <c r="C17" s="1" t="s">
        <v>17</v>
      </c>
      <c r="D17" s="1" t="s">
        <v>124</v>
      </c>
      <c r="F17" s="1" t="s">
        <v>106</v>
      </c>
      <c r="G17" s="1" t="e">
        <f>-ation</f>
        <v>#NAME?</v>
      </c>
      <c r="I17" s="1" t="s">
        <v>150</v>
      </c>
      <c r="J17" s="1" t="s">
        <v>126</v>
      </c>
      <c r="K17" s="1" t="s">
        <v>151</v>
      </c>
      <c r="L17" s="1" t="s">
        <v>152</v>
      </c>
      <c r="M17" s="1" t="s">
        <v>153</v>
      </c>
      <c r="N17" s="1" t="s">
        <v>154</v>
      </c>
      <c r="O17" s="1" t="s">
        <v>155</v>
      </c>
    </row>
    <row r="18" s="1" customFormat="1" spans="1:15">
      <c r="A18" s="1" t="s">
        <v>15</v>
      </c>
      <c r="B18" s="1" t="s">
        <v>156</v>
      </c>
      <c r="C18" s="1" t="s">
        <v>27</v>
      </c>
      <c r="D18" s="1" t="s">
        <v>124</v>
      </c>
      <c r="F18" s="1" t="s">
        <v>106</v>
      </c>
      <c r="G18" s="1" t="e">
        <f>-ative</f>
        <v>#NAME?</v>
      </c>
      <c r="I18" s="1" t="s">
        <v>157</v>
      </c>
      <c r="J18" s="1" t="s">
        <v>158</v>
      </c>
      <c r="K18" s="1" t="s">
        <v>159</v>
      </c>
      <c r="L18" s="1" t="s">
        <v>160</v>
      </c>
      <c r="M18" s="1" t="s">
        <v>161</v>
      </c>
      <c r="N18" s="1" t="s">
        <v>162</v>
      </c>
      <c r="O18" s="1" t="s">
        <v>163</v>
      </c>
    </row>
    <row r="19" s="1" customFormat="1" spans="1:15">
      <c r="A19" s="1" t="s">
        <v>15</v>
      </c>
      <c r="B19" s="1" t="s">
        <v>164</v>
      </c>
      <c r="C19" s="1" t="s">
        <v>17</v>
      </c>
      <c r="F19" s="1" t="s">
        <v>106</v>
      </c>
      <c r="G19" s="1" t="e">
        <f>-ella</f>
        <v>#NAME?</v>
      </c>
      <c r="I19" s="1" t="s">
        <v>165</v>
      </c>
      <c r="K19" s="1" t="s">
        <v>166</v>
      </c>
      <c r="L19" s="1" t="s">
        <v>167</v>
      </c>
      <c r="M19" s="1" t="s">
        <v>168</v>
      </c>
      <c r="N19" s="1" t="s">
        <v>169</v>
      </c>
      <c r="O19" s="1" t="s">
        <v>170</v>
      </c>
    </row>
    <row r="20" s="1" customFormat="1" spans="1:15">
      <c r="A20" s="1" t="s">
        <v>15</v>
      </c>
      <c r="B20" s="1" t="s">
        <v>171</v>
      </c>
      <c r="C20" s="1" t="s">
        <v>17</v>
      </c>
      <c r="D20" s="1" t="s">
        <v>96</v>
      </c>
      <c r="F20" s="1" t="s">
        <v>106</v>
      </c>
      <c r="G20" s="1" t="e">
        <f>-a</f>
        <v>#NAME?</v>
      </c>
      <c r="I20" s="1" t="s">
        <v>172</v>
      </c>
      <c r="K20" s="1" t="s">
        <v>173</v>
      </c>
      <c r="L20" s="1" t="s">
        <v>174</v>
      </c>
      <c r="M20" s="1" t="s">
        <v>175</v>
      </c>
      <c r="N20" s="1" t="s">
        <v>176</v>
      </c>
      <c r="O20" s="1" t="s">
        <v>177</v>
      </c>
    </row>
    <row r="21" s="1" customFormat="1" spans="1:15">
      <c r="A21" s="1" t="s">
        <v>15</v>
      </c>
      <c r="B21" s="1" t="s">
        <v>178</v>
      </c>
      <c r="C21" s="1" t="s">
        <v>17</v>
      </c>
      <c r="D21" s="1" t="s">
        <v>133</v>
      </c>
      <c r="F21" s="1" t="s">
        <v>106</v>
      </c>
      <c r="G21" s="1" t="e">
        <f>-ation</f>
        <v>#NAME?</v>
      </c>
      <c r="I21" s="1" t="s">
        <v>179</v>
      </c>
      <c r="K21" s="1" t="s">
        <v>180</v>
      </c>
      <c r="L21" s="1" t="s">
        <v>181</v>
      </c>
      <c r="M21" s="1" t="s">
        <v>182</v>
      </c>
      <c r="N21" s="1" t="s">
        <v>183</v>
      </c>
      <c r="O21" s="1" t="s">
        <v>184</v>
      </c>
    </row>
    <row r="22" s="1" customFormat="1" spans="1:15">
      <c r="A22" s="1" t="s">
        <v>15</v>
      </c>
      <c r="B22" s="1" t="s">
        <v>185</v>
      </c>
      <c r="C22" s="1" t="s">
        <v>17</v>
      </c>
      <c r="F22" s="1" t="s">
        <v>186</v>
      </c>
      <c r="G22" s="1" t="e">
        <f>-ber</f>
        <v>#NAME?</v>
      </c>
      <c r="I22" s="1" t="s">
        <v>187</v>
      </c>
      <c r="J22" s="1" t="s">
        <v>188</v>
      </c>
      <c r="K22" s="1" t="s">
        <v>189</v>
      </c>
      <c r="L22" s="1" t="s">
        <v>190</v>
      </c>
      <c r="M22" s="1" t="s">
        <v>191</v>
      </c>
      <c r="N22" s="1" t="s">
        <v>192</v>
      </c>
      <c r="O22" s="1" t="s">
        <v>193</v>
      </c>
    </row>
    <row r="23" s="1" customFormat="1" spans="1:15">
      <c r="A23" s="1" t="s">
        <v>15</v>
      </c>
      <c r="B23" s="1" t="s">
        <v>194</v>
      </c>
      <c r="C23" s="1" t="s">
        <v>27</v>
      </c>
      <c r="F23" s="1" t="s">
        <v>195</v>
      </c>
      <c r="G23" s="1" t="e">
        <f>-ous</f>
        <v>#NAME?</v>
      </c>
      <c r="I23" s="1" t="s">
        <v>196</v>
      </c>
      <c r="J23" s="1" t="s">
        <v>197</v>
      </c>
      <c r="K23" s="1" t="s">
        <v>198</v>
      </c>
      <c r="L23" s="1" t="s">
        <v>199</v>
      </c>
      <c r="M23" s="1" t="s">
        <v>200</v>
      </c>
      <c r="N23" s="1" t="s">
        <v>201</v>
      </c>
      <c r="O23" s="1" t="s">
        <v>202</v>
      </c>
    </row>
    <row r="24" s="1" customFormat="1" spans="1:15">
      <c r="A24" s="1" t="s">
        <v>15</v>
      </c>
      <c r="B24" s="1" t="s">
        <v>203</v>
      </c>
      <c r="C24" s="1" t="s">
        <v>123</v>
      </c>
      <c r="D24" s="1" t="s">
        <v>204</v>
      </c>
      <c r="F24" s="1" t="s">
        <v>195</v>
      </c>
      <c r="G24" s="1" t="e">
        <f>-ate</f>
        <v>#NAME?</v>
      </c>
      <c r="I24" s="1" t="s">
        <v>205</v>
      </c>
      <c r="J24" s="1" t="s">
        <v>206</v>
      </c>
      <c r="K24" s="1" t="s">
        <v>207</v>
      </c>
      <c r="L24" s="1" t="s">
        <v>208</v>
      </c>
      <c r="M24" s="1" t="s">
        <v>209</v>
      </c>
      <c r="N24" s="1" t="s">
        <v>210</v>
      </c>
      <c r="O24" s="1" t="s">
        <v>211</v>
      </c>
    </row>
    <row r="25" s="1" customFormat="1" spans="1:15">
      <c r="A25" s="1" t="s">
        <v>15</v>
      </c>
      <c r="B25" s="1" t="s">
        <v>212</v>
      </c>
      <c r="C25" s="1" t="s">
        <v>17</v>
      </c>
      <c r="F25" s="1" t="s">
        <v>195</v>
      </c>
      <c r="G25" s="1" t="e">
        <f>-al</f>
        <v>#NAME?</v>
      </c>
      <c r="I25" s="1" t="s">
        <v>213</v>
      </c>
      <c r="J25" s="1" t="s">
        <v>214</v>
      </c>
      <c r="K25" s="1" t="s">
        <v>215</v>
      </c>
      <c r="L25" s="1" t="s">
        <v>216</v>
      </c>
      <c r="M25" s="1" t="s">
        <v>217</v>
      </c>
      <c r="N25" s="1" t="s">
        <v>218</v>
      </c>
      <c r="O25" s="1" t="s">
        <v>219</v>
      </c>
    </row>
    <row r="26" s="1" customFormat="1" spans="1:15">
      <c r="A26" s="1" t="s">
        <v>15</v>
      </c>
      <c r="B26" s="1" t="s">
        <v>220</v>
      </c>
      <c r="C26" s="1" t="s">
        <v>27</v>
      </c>
      <c r="F26" s="1" t="s">
        <v>195</v>
      </c>
      <c r="G26" s="1" t="e">
        <f>-ic</f>
        <v>#NAME?</v>
      </c>
      <c r="H26" s="1" t="e">
        <f>-al</f>
        <v>#NAME?</v>
      </c>
      <c r="I26" s="1" t="s">
        <v>221</v>
      </c>
      <c r="J26" s="1" t="s">
        <v>222</v>
      </c>
      <c r="K26" s="1" t="s">
        <v>223</v>
      </c>
      <c r="L26" s="1" t="s">
        <v>224</v>
      </c>
      <c r="M26" s="1" t="s">
        <v>225</v>
      </c>
      <c r="N26" s="1" t="s">
        <v>226</v>
      </c>
      <c r="O26" s="1" t="s">
        <v>227</v>
      </c>
    </row>
    <row r="27" s="1" customFormat="1" spans="1:15">
      <c r="A27" s="1" t="s">
        <v>15</v>
      </c>
      <c r="B27" s="1" t="s">
        <v>228</v>
      </c>
      <c r="C27" s="1" t="s">
        <v>27</v>
      </c>
      <c r="D27" s="1" t="s">
        <v>124</v>
      </c>
      <c r="F27" s="1" t="s">
        <v>195</v>
      </c>
      <c r="G27" s="1" t="e">
        <f>-able</f>
        <v>#NAME?</v>
      </c>
      <c r="I27" s="1" t="s">
        <v>229</v>
      </c>
      <c r="J27" s="1" t="s">
        <v>230</v>
      </c>
      <c r="K27" s="1" t="s">
        <v>231</v>
      </c>
      <c r="L27" s="1" t="s">
        <v>232</v>
      </c>
      <c r="M27" s="1" t="s">
        <v>233</v>
      </c>
      <c r="N27" s="1" t="s">
        <v>234</v>
      </c>
      <c r="O27" s="1" t="s">
        <v>235</v>
      </c>
    </row>
    <row r="28" s="1" customFormat="1" spans="1:15">
      <c r="A28" s="1" t="s">
        <v>15</v>
      </c>
      <c r="B28" s="1" t="s">
        <v>236</v>
      </c>
      <c r="C28" s="1" t="s">
        <v>17</v>
      </c>
      <c r="F28" s="1" t="s">
        <v>195</v>
      </c>
      <c r="G28" s="1" t="e">
        <f>-ator</f>
        <v>#NAME?</v>
      </c>
      <c r="I28" s="1" t="s">
        <v>237</v>
      </c>
      <c r="J28" s="1" t="s">
        <v>238</v>
      </c>
      <c r="K28" s="1" t="s">
        <v>239</v>
      </c>
      <c r="L28" s="1" t="s">
        <v>240</v>
      </c>
      <c r="M28" s="1" t="s">
        <v>241</v>
      </c>
      <c r="N28" s="1" t="s">
        <v>242</v>
      </c>
      <c r="O28" s="1" t="s">
        <v>243</v>
      </c>
    </row>
    <row r="29" s="1" customFormat="1" spans="1:15">
      <c r="A29" s="1" t="s">
        <v>15</v>
      </c>
      <c r="B29" s="1" t="s">
        <v>244</v>
      </c>
      <c r="C29" s="1" t="s">
        <v>17</v>
      </c>
      <c r="F29" s="1" t="s">
        <v>195</v>
      </c>
      <c r="G29" s="1" t="e">
        <f>-acy</f>
        <v>#NAME?</v>
      </c>
      <c r="I29" s="1" t="s">
        <v>245</v>
      </c>
      <c r="J29" s="1" t="s">
        <v>246</v>
      </c>
      <c r="K29" s="1" t="s">
        <v>247</v>
      </c>
      <c r="L29" s="1" t="s">
        <v>248</v>
      </c>
      <c r="M29" s="1" t="s">
        <v>249</v>
      </c>
      <c r="N29" s="1" t="s">
        <v>250</v>
      </c>
      <c r="O29" s="1" t="s">
        <v>251</v>
      </c>
    </row>
    <row r="30" s="1" customFormat="1" spans="1:15">
      <c r="A30" s="1" t="s">
        <v>15</v>
      </c>
      <c r="B30" s="1" t="s">
        <v>252</v>
      </c>
      <c r="C30" s="1" t="s">
        <v>27</v>
      </c>
      <c r="D30" s="1" t="s">
        <v>96</v>
      </c>
      <c r="F30" s="1" t="s">
        <v>195</v>
      </c>
      <c r="G30" s="1" t="e">
        <f>-ary</f>
        <v>#NAME?</v>
      </c>
      <c r="I30" s="1" t="s">
        <v>253</v>
      </c>
      <c r="J30" s="1" t="s">
        <v>254</v>
      </c>
      <c r="K30" s="1" t="s">
        <v>255</v>
      </c>
      <c r="L30" s="1" t="s">
        <v>256</v>
      </c>
      <c r="M30" s="1" t="s">
        <v>257</v>
      </c>
      <c r="N30" s="1" t="s">
        <v>258</v>
      </c>
      <c r="O30" s="1" t="s">
        <v>259</v>
      </c>
    </row>
    <row r="31" s="1" customFormat="1" spans="1:15">
      <c r="A31" s="1" t="s">
        <v>15</v>
      </c>
      <c r="B31" s="1" t="s">
        <v>260</v>
      </c>
      <c r="C31" s="1" t="s">
        <v>27</v>
      </c>
      <c r="D31" s="1" t="s">
        <v>87</v>
      </c>
      <c r="F31" s="1" t="s">
        <v>195</v>
      </c>
      <c r="G31" s="1" t="e">
        <f>-able</f>
        <v>#NAME?</v>
      </c>
      <c r="I31" s="1" t="s">
        <v>261</v>
      </c>
      <c r="J31" s="1" t="s">
        <v>262</v>
      </c>
      <c r="K31" s="1" t="s">
        <v>263</v>
      </c>
      <c r="L31" s="1" t="s">
        <v>264</v>
      </c>
      <c r="M31" s="1" t="s">
        <v>265</v>
      </c>
      <c r="N31" s="1" t="s">
        <v>266</v>
      </c>
      <c r="O31" s="1" t="s">
        <v>267</v>
      </c>
    </row>
    <row r="32" s="1" customFormat="1" spans="1:15">
      <c r="A32" s="1" t="s">
        <v>15</v>
      </c>
      <c r="B32" s="1" t="s">
        <v>268</v>
      </c>
      <c r="C32" s="1" t="s">
        <v>17</v>
      </c>
      <c r="D32" s="1" t="s">
        <v>269</v>
      </c>
      <c r="F32" s="1" t="s">
        <v>270</v>
      </c>
      <c r="I32" s="1" t="s">
        <v>271</v>
      </c>
      <c r="J32" s="1" t="s">
        <v>272</v>
      </c>
      <c r="K32" s="1" t="s">
        <v>273</v>
      </c>
      <c r="L32" s="1" t="s">
        <v>274</v>
      </c>
      <c r="M32" s="1" t="s">
        <v>275</v>
      </c>
      <c r="N32" s="1" t="s">
        <v>276</v>
      </c>
      <c r="O32" s="1" t="s">
        <v>277</v>
      </c>
    </row>
    <row r="33" s="1" customFormat="1" spans="1:15">
      <c r="A33" s="1" t="s">
        <v>15</v>
      </c>
      <c r="B33" s="1" t="s">
        <v>278</v>
      </c>
      <c r="C33" s="1" t="s">
        <v>279</v>
      </c>
      <c r="D33" s="1" t="s">
        <v>269</v>
      </c>
      <c r="F33" s="1" t="s">
        <v>280</v>
      </c>
      <c r="I33" s="1" t="s">
        <v>281</v>
      </c>
      <c r="J33" s="1" t="s">
        <v>282</v>
      </c>
      <c r="K33" s="1" t="s">
        <v>283</v>
      </c>
      <c r="L33" s="1" t="s">
        <v>284</v>
      </c>
      <c r="M33" s="1" t="s">
        <v>285</v>
      </c>
      <c r="N33" s="1" t="s">
        <v>286</v>
      </c>
      <c r="O33" s="1" t="s">
        <v>287</v>
      </c>
    </row>
    <row r="34" s="1" customFormat="1" spans="1:15">
      <c r="A34" s="1" t="s">
        <v>15</v>
      </c>
      <c r="B34" s="1" t="s">
        <v>288</v>
      </c>
      <c r="C34" s="1" t="s">
        <v>17</v>
      </c>
      <c r="D34" s="1" t="s">
        <v>269</v>
      </c>
      <c r="F34" s="1" t="s">
        <v>289</v>
      </c>
      <c r="G34" s="1" t="e">
        <f>-er</f>
        <v>#NAME?</v>
      </c>
      <c r="I34" s="1" t="s">
        <v>290</v>
      </c>
      <c r="J34" s="1" t="s">
        <v>291</v>
      </c>
      <c r="K34" s="1" t="s">
        <v>292</v>
      </c>
      <c r="L34" s="1" t="s">
        <v>293</v>
      </c>
      <c r="M34" s="1" t="s">
        <v>294</v>
      </c>
      <c r="N34" s="1" t="s">
        <v>295</v>
      </c>
      <c r="O34" s="1" t="s">
        <v>296</v>
      </c>
    </row>
    <row r="35" s="1" customFormat="1" spans="1:15">
      <c r="A35" s="1" t="s">
        <v>15</v>
      </c>
      <c r="B35" s="1" t="s">
        <v>297</v>
      </c>
      <c r="C35" s="1" t="s">
        <v>27</v>
      </c>
      <c r="D35" s="1" t="s">
        <v>269</v>
      </c>
      <c r="F35" s="1" t="s">
        <v>298</v>
      </c>
      <c r="G35" s="1" t="e">
        <f>-_xleta.t</f>
        <v>#VALUE!</v>
      </c>
      <c r="I35" s="1" t="s">
        <v>299</v>
      </c>
      <c r="J35" s="1" t="s">
        <v>300</v>
      </c>
      <c r="K35" s="1" t="s">
        <v>301</v>
      </c>
      <c r="L35" s="1" t="s">
        <v>302</v>
      </c>
      <c r="M35" s="1" t="s">
        <v>303</v>
      </c>
      <c r="N35" s="1" t="s">
        <v>304</v>
      </c>
      <c r="O35" s="1" t="s">
        <v>305</v>
      </c>
    </row>
    <row r="36" s="1" customFormat="1" spans="1:15">
      <c r="A36" s="1" t="s">
        <v>15</v>
      </c>
      <c r="B36" s="1" t="s">
        <v>306</v>
      </c>
      <c r="C36" s="1" t="s">
        <v>105</v>
      </c>
      <c r="D36" s="1" t="s">
        <v>269</v>
      </c>
      <c r="F36" s="1" t="s">
        <v>307</v>
      </c>
      <c r="I36" s="1" t="s">
        <v>308</v>
      </c>
      <c r="J36" s="1" t="s">
        <v>309</v>
      </c>
      <c r="K36" s="1" t="s">
        <v>310</v>
      </c>
      <c r="L36" s="1" t="s">
        <v>311</v>
      </c>
      <c r="M36" s="1" t="s">
        <v>312</v>
      </c>
      <c r="N36" s="1" t="s">
        <v>313</v>
      </c>
      <c r="O36" s="1" t="s">
        <v>314</v>
      </c>
    </row>
    <row r="37" s="1" customFormat="1" spans="1:15">
      <c r="A37" s="1" t="s">
        <v>15</v>
      </c>
      <c r="B37" s="1" t="s">
        <v>315</v>
      </c>
      <c r="C37" s="1" t="s">
        <v>27</v>
      </c>
      <c r="D37" s="1" t="s">
        <v>269</v>
      </c>
      <c r="E37" s="1" t="s">
        <v>316</v>
      </c>
      <c r="F37" s="1" t="s">
        <v>317</v>
      </c>
      <c r="G37" s="1" t="e">
        <f>-ent</f>
        <v>#NAME?</v>
      </c>
      <c r="I37" s="1" t="s">
        <v>318</v>
      </c>
      <c r="J37" s="1" t="s">
        <v>319</v>
      </c>
      <c r="K37" s="1" t="s">
        <v>320</v>
      </c>
      <c r="L37" s="1" t="s">
        <v>321</v>
      </c>
      <c r="M37" s="1" t="s">
        <v>322</v>
      </c>
      <c r="N37" s="1" t="s">
        <v>323</v>
      </c>
      <c r="O37" s="1" t="s">
        <v>324</v>
      </c>
    </row>
    <row r="38" s="1" customFormat="1" spans="1:15">
      <c r="A38" s="1" t="s">
        <v>15</v>
      </c>
      <c r="B38" s="1" t="s">
        <v>325</v>
      </c>
      <c r="C38" s="1" t="s">
        <v>17</v>
      </c>
      <c r="D38" s="1" t="s">
        <v>269</v>
      </c>
      <c r="F38" s="1" t="s">
        <v>326</v>
      </c>
      <c r="G38" s="1" t="e">
        <f>-ion</f>
        <v>#NAME?</v>
      </c>
      <c r="I38" s="1" t="s">
        <v>327</v>
      </c>
      <c r="J38" s="1" t="s">
        <v>328</v>
      </c>
      <c r="K38" s="1" t="s">
        <v>329</v>
      </c>
      <c r="L38" s="1" t="s">
        <v>330</v>
      </c>
      <c r="M38" s="1" t="s">
        <v>331</v>
      </c>
      <c r="N38" s="1" t="s">
        <v>332</v>
      </c>
      <c r="O38" s="1" t="s">
        <v>333</v>
      </c>
    </row>
    <row r="39" s="1" customFormat="1" spans="1:15">
      <c r="A39" s="1" t="s">
        <v>15</v>
      </c>
      <c r="B39" s="1" t="s">
        <v>334</v>
      </c>
      <c r="C39" s="1" t="s">
        <v>27</v>
      </c>
      <c r="D39" s="1" t="s">
        <v>269</v>
      </c>
      <c r="F39" s="1" t="s">
        <v>335</v>
      </c>
      <c r="G39" s="1" t="e">
        <f>-al</f>
        <v>#NAME?</v>
      </c>
      <c r="I39" s="1" t="s">
        <v>336</v>
      </c>
      <c r="J39" s="1" t="s">
        <v>337</v>
      </c>
      <c r="K39" s="1" t="s">
        <v>338</v>
      </c>
      <c r="L39" s="1" t="s">
        <v>339</v>
      </c>
      <c r="M39" s="1" t="s">
        <v>340</v>
      </c>
      <c r="N39" s="1" t="s">
        <v>341</v>
      </c>
      <c r="O39" s="1" t="s">
        <v>342</v>
      </c>
    </row>
    <row r="40" s="1" customFormat="1" spans="1:15">
      <c r="A40" s="1" t="s">
        <v>15</v>
      </c>
      <c r="B40" s="1" t="s">
        <v>343</v>
      </c>
      <c r="C40" s="1" t="s">
        <v>27</v>
      </c>
      <c r="D40" s="1" t="s">
        <v>269</v>
      </c>
      <c r="F40" s="1" t="s">
        <v>344</v>
      </c>
      <c r="I40" s="1" t="s">
        <v>345</v>
      </c>
      <c r="J40" s="1" t="s">
        <v>346</v>
      </c>
      <c r="K40" s="1" t="s">
        <v>347</v>
      </c>
      <c r="L40" s="1" t="s">
        <v>348</v>
      </c>
      <c r="M40" s="1" t="s">
        <v>349</v>
      </c>
      <c r="N40" s="1" t="s">
        <v>350</v>
      </c>
      <c r="O40" s="1" t="s">
        <v>351</v>
      </c>
    </row>
    <row r="41" s="1" customFormat="1" spans="1:15">
      <c r="A41" s="1" t="s">
        <v>15</v>
      </c>
      <c r="B41" s="1" t="s">
        <v>352</v>
      </c>
      <c r="C41" s="1" t="s">
        <v>27</v>
      </c>
      <c r="D41" s="1" t="s">
        <v>269</v>
      </c>
      <c r="F41" s="1" t="s">
        <v>353</v>
      </c>
      <c r="G41" s="1" t="e">
        <f>-ing</f>
        <v>#NAME?</v>
      </c>
      <c r="I41" s="1" t="s">
        <v>354</v>
      </c>
      <c r="J41" s="1" t="s">
        <v>355</v>
      </c>
      <c r="K41" s="1" t="s">
        <v>356</v>
      </c>
      <c r="L41" s="1" t="s">
        <v>357</v>
      </c>
      <c r="M41" s="1" t="s">
        <v>358</v>
      </c>
      <c r="N41" s="1" t="s">
        <v>359</v>
      </c>
      <c r="O41" s="1" t="s">
        <v>360</v>
      </c>
    </row>
    <row r="42" s="1" customFormat="1" spans="1:15">
      <c r="A42" s="1" t="s">
        <v>15</v>
      </c>
      <c r="B42" s="1" t="s">
        <v>361</v>
      </c>
      <c r="C42" s="1" t="s">
        <v>362</v>
      </c>
      <c r="F42" s="1" t="s">
        <v>363</v>
      </c>
      <c r="G42" s="1" t="e">
        <f>-e</f>
        <v>#NAME?</v>
      </c>
      <c r="I42" s="1" t="s">
        <v>364</v>
      </c>
      <c r="J42" s="1" t="s">
        <v>365</v>
      </c>
      <c r="K42" s="1" t="s">
        <v>366</v>
      </c>
      <c r="L42" s="1" t="s">
        <v>367</v>
      </c>
      <c r="M42" s="1" t="s">
        <v>368</v>
      </c>
      <c r="N42" s="1" t="s">
        <v>369</v>
      </c>
      <c r="O42" s="1" t="s">
        <v>370</v>
      </c>
    </row>
    <row r="43" s="1" customFormat="1" spans="1:15">
      <c r="A43" s="1" t="s">
        <v>15</v>
      </c>
      <c r="B43" s="1" t="s">
        <v>371</v>
      </c>
      <c r="C43" s="1" t="s">
        <v>362</v>
      </c>
      <c r="F43" s="1" t="s">
        <v>363</v>
      </c>
      <c r="G43" s="1" t="e">
        <f>-ice</f>
        <v>#NAME?</v>
      </c>
      <c r="I43" s="1" t="s">
        <v>372</v>
      </c>
      <c r="J43" s="1" t="s">
        <v>373</v>
      </c>
      <c r="K43" s="1" t="s">
        <v>374</v>
      </c>
      <c r="L43" s="1" t="s">
        <v>375</v>
      </c>
      <c r="M43" s="1" t="s">
        <v>376</v>
      </c>
      <c r="N43" s="1" t="s">
        <v>377</v>
      </c>
      <c r="O43" s="1" t="s">
        <v>378</v>
      </c>
    </row>
    <row r="44" s="1" customFormat="1" spans="1:15">
      <c r="A44" s="1" t="s">
        <v>15</v>
      </c>
      <c r="B44" s="1" t="s">
        <v>379</v>
      </c>
      <c r="C44" s="1" t="s">
        <v>27</v>
      </c>
      <c r="F44" s="1" t="s">
        <v>363</v>
      </c>
      <c r="G44" s="1" t="e">
        <f>-able</f>
        <v>#NAME?</v>
      </c>
      <c r="I44" s="1" t="s">
        <v>380</v>
      </c>
      <c r="J44" s="1" t="s">
        <v>381</v>
      </c>
      <c r="K44" s="1" t="s">
        <v>382</v>
      </c>
      <c r="L44" s="1" t="s">
        <v>383</v>
      </c>
      <c r="M44" s="1" t="s">
        <v>384</v>
      </c>
      <c r="N44" s="1" t="s">
        <v>385</v>
      </c>
      <c r="O44" s="1" t="s">
        <v>386</v>
      </c>
    </row>
    <row r="45" s="1" customFormat="1" spans="1:15">
      <c r="A45" s="1" t="s">
        <v>15</v>
      </c>
      <c r="B45" s="1" t="s">
        <v>387</v>
      </c>
      <c r="C45" s="1" t="s">
        <v>123</v>
      </c>
      <c r="F45" s="1" t="s">
        <v>363</v>
      </c>
      <c r="G45" s="1" t="e">
        <f>-ify</f>
        <v>#NAME?</v>
      </c>
      <c r="I45" s="1" t="s">
        <v>388</v>
      </c>
      <c r="J45" s="1" t="s">
        <v>389</v>
      </c>
      <c r="K45" s="1" t="s">
        <v>390</v>
      </c>
      <c r="L45" s="1" t="s">
        <v>391</v>
      </c>
      <c r="M45" s="1" t="s">
        <v>392</v>
      </c>
      <c r="N45" s="1" t="s">
        <v>393</v>
      </c>
      <c r="O45" s="1" t="s">
        <v>394</v>
      </c>
    </row>
    <row r="46" s="1" customFormat="1" spans="1:15">
      <c r="A46" s="1" t="s">
        <v>15</v>
      </c>
      <c r="B46" s="1" t="s">
        <v>395</v>
      </c>
      <c r="C46" s="1" t="s">
        <v>17</v>
      </c>
      <c r="F46" s="1" t="s">
        <v>363</v>
      </c>
      <c r="G46" s="1" t="e">
        <f>-ion</f>
        <v>#NAME?</v>
      </c>
      <c r="I46" s="1" t="s">
        <v>396</v>
      </c>
      <c r="J46" s="1" t="s">
        <v>397</v>
      </c>
      <c r="K46" s="1" t="s">
        <v>398</v>
      </c>
      <c r="L46" s="1" t="s">
        <v>399</v>
      </c>
      <c r="M46" s="1" t="s">
        <v>400</v>
      </c>
      <c r="N46" s="1" t="s">
        <v>401</v>
      </c>
      <c r="O46" s="1" t="s">
        <v>402</v>
      </c>
    </row>
    <row r="47" s="1" customFormat="1" spans="1:15">
      <c r="A47" s="1" t="s">
        <v>15</v>
      </c>
      <c r="B47" s="1" t="s">
        <v>403</v>
      </c>
      <c r="C47" s="1" t="s">
        <v>27</v>
      </c>
      <c r="F47" s="1" t="s">
        <v>363</v>
      </c>
      <c r="G47" s="1" t="e">
        <f>-ori</f>
        <v>#NAME?</v>
      </c>
      <c r="H47" s="1" t="e">
        <f>-ous</f>
        <v>#NAME?</v>
      </c>
      <c r="I47" s="1" t="s">
        <v>404</v>
      </c>
      <c r="J47" s="1" t="s">
        <v>405</v>
      </c>
      <c r="K47" s="1" t="s">
        <v>406</v>
      </c>
      <c r="L47" s="1" t="s">
        <v>407</v>
      </c>
      <c r="M47" s="1" t="s">
        <v>408</v>
      </c>
      <c r="N47" s="1" t="s">
        <v>409</v>
      </c>
      <c r="O47" s="1" t="s">
        <v>410</v>
      </c>
    </row>
    <row r="48" s="1" customFormat="1" spans="1:15">
      <c r="A48" s="1" t="s">
        <v>15</v>
      </c>
      <c r="B48" s="1" t="s">
        <v>411</v>
      </c>
      <c r="C48" s="1" t="s">
        <v>123</v>
      </c>
      <c r="D48" s="1" t="s">
        <v>412</v>
      </c>
      <c r="F48" s="1" t="s">
        <v>363</v>
      </c>
      <c r="G48" s="1" t="e">
        <f>-ate</f>
        <v>#NAME?</v>
      </c>
      <c r="I48" s="1" t="s">
        <v>413</v>
      </c>
      <c r="J48" s="1" t="s">
        <v>414</v>
      </c>
      <c r="K48" s="1" t="s">
        <v>415</v>
      </c>
      <c r="L48" s="1" t="s">
        <v>416</v>
      </c>
      <c r="M48" s="1" t="s">
        <v>417</v>
      </c>
      <c r="N48" s="1" t="s">
        <v>418</v>
      </c>
      <c r="O48" s="1" t="s">
        <v>419</v>
      </c>
    </row>
    <row r="49" s="1" customFormat="1" spans="1:15">
      <c r="A49" s="1" t="s">
        <v>15</v>
      </c>
      <c r="B49" s="1" t="s">
        <v>420</v>
      </c>
      <c r="C49" s="1" t="s">
        <v>123</v>
      </c>
      <c r="D49" s="1" t="s">
        <v>87</v>
      </c>
      <c r="F49" s="1" t="s">
        <v>363</v>
      </c>
      <c r="G49" s="1" t="e">
        <f>-e</f>
        <v>#NAME?</v>
      </c>
      <c r="I49" s="1" t="s">
        <v>421</v>
      </c>
      <c r="J49" s="1" t="s">
        <v>422</v>
      </c>
      <c r="K49" s="1" t="s">
        <v>423</v>
      </c>
      <c r="L49" s="1" t="s">
        <v>424</v>
      </c>
      <c r="M49" s="1" t="s">
        <v>425</v>
      </c>
      <c r="N49" s="1" t="s">
        <v>426</v>
      </c>
      <c r="O49" s="1" t="s">
        <v>427</v>
      </c>
    </row>
    <row r="50" s="1" customFormat="1" spans="1:15">
      <c r="A50" s="1" t="s">
        <v>15</v>
      </c>
      <c r="B50" s="1" t="s">
        <v>428</v>
      </c>
      <c r="C50" s="1" t="s">
        <v>17</v>
      </c>
      <c r="F50" s="1" t="s">
        <v>363</v>
      </c>
      <c r="G50" s="1" t="e">
        <f>-ify</f>
        <v>#NAME?</v>
      </c>
      <c r="H50" s="1" t="e">
        <f>-ic-ation</f>
        <v>#NAME?</v>
      </c>
      <c r="I50" s="1" t="s">
        <v>429</v>
      </c>
      <c r="J50" s="1" t="s">
        <v>430</v>
      </c>
      <c r="K50" s="1" t="s">
        <v>431</v>
      </c>
      <c r="L50" s="1" t="s">
        <v>432</v>
      </c>
      <c r="M50" s="1" t="s">
        <v>433</v>
      </c>
      <c r="N50" s="1" t="s">
        <v>434</v>
      </c>
      <c r="O50" s="1" t="s">
        <v>435</v>
      </c>
    </row>
    <row r="51" s="1" customFormat="1" spans="1:15">
      <c r="A51" s="1" t="s">
        <v>15</v>
      </c>
      <c r="B51" s="1" t="s">
        <v>436</v>
      </c>
      <c r="C51" s="1" t="s">
        <v>17</v>
      </c>
      <c r="F51" s="1" t="s">
        <v>363</v>
      </c>
      <c r="G51" s="1" t="e">
        <f>-ary</f>
        <v>#NAME?</v>
      </c>
      <c r="I51" s="1" t="s">
        <v>437</v>
      </c>
      <c r="J51" s="1" t="s">
        <v>438</v>
      </c>
      <c r="K51" s="1" t="s">
        <v>439</v>
      </c>
      <c r="L51" s="1" t="s">
        <v>440</v>
      </c>
      <c r="M51" s="1" t="s">
        <v>441</v>
      </c>
      <c r="N51" s="1" t="s">
        <v>442</v>
      </c>
      <c r="O51" s="1" t="s">
        <v>443</v>
      </c>
    </row>
    <row r="52" s="1" customFormat="1" spans="1:15">
      <c r="A52" s="1" t="s">
        <v>15</v>
      </c>
      <c r="B52" s="1" t="s">
        <v>444</v>
      </c>
      <c r="C52" s="1" t="s">
        <v>17</v>
      </c>
      <c r="F52" s="1" t="s">
        <v>363</v>
      </c>
      <c r="G52" s="1" t="e">
        <f>-ation</f>
        <v>#NAME?</v>
      </c>
      <c r="I52" s="1" t="s">
        <v>445</v>
      </c>
      <c r="J52" s="1" t="s">
        <v>446</v>
      </c>
      <c r="K52" s="1" t="s">
        <v>447</v>
      </c>
      <c r="L52" s="1" t="s">
        <v>448</v>
      </c>
      <c r="M52" s="1" t="s">
        <v>449</v>
      </c>
      <c r="N52" s="1" t="s">
        <v>450</v>
      </c>
      <c r="O52" s="1" t="s">
        <v>451</v>
      </c>
    </row>
    <row r="53" s="1" customFormat="1" spans="1:15">
      <c r="A53" s="1" t="s">
        <v>15</v>
      </c>
      <c r="B53" s="1" t="s">
        <v>452</v>
      </c>
      <c r="C53" s="1" t="s">
        <v>27</v>
      </c>
      <c r="F53" s="1" t="s">
        <v>363</v>
      </c>
      <c r="G53" s="1" t="e">
        <f>-e</f>
        <v>#NAME?</v>
      </c>
      <c r="H53" s="1" t="e">
        <f>-worthy</f>
        <v>#NAME?</v>
      </c>
      <c r="I53" s="1" t="s">
        <v>453</v>
      </c>
      <c r="J53" s="1" t="s">
        <v>454</v>
      </c>
      <c r="K53" s="1" t="s">
        <v>455</v>
      </c>
      <c r="L53" s="1" t="s">
        <v>456</v>
      </c>
      <c r="M53" s="1" t="s">
        <v>457</v>
      </c>
      <c r="N53" s="1" t="s">
        <v>458</v>
      </c>
      <c r="O53" s="1" t="s">
        <v>459</v>
      </c>
    </row>
    <row r="54" s="1" customFormat="1" spans="1:15">
      <c r="A54" s="1" t="s">
        <v>15</v>
      </c>
      <c r="B54" s="1" t="s">
        <v>460</v>
      </c>
      <c r="C54" s="1" t="s">
        <v>123</v>
      </c>
      <c r="D54" s="1" t="s">
        <v>461</v>
      </c>
      <c r="F54" s="1" t="s">
        <v>462</v>
      </c>
      <c r="I54" s="1" t="s">
        <v>463</v>
      </c>
      <c r="J54" s="1" t="s">
        <v>464</v>
      </c>
      <c r="K54" s="1" t="s">
        <v>465</v>
      </c>
      <c r="L54" s="1" t="s">
        <v>466</v>
      </c>
      <c r="M54" s="1" t="s">
        <v>467</v>
      </c>
      <c r="N54" s="1" t="s">
        <v>468</v>
      </c>
      <c r="O54" s="1" t="s">
        <v>469</v>
      </c>
    </row>
    <row r="55" s="1" customFormat="1" spans="1:15">
      <c r="A55" s="1" t="s">
        <v>15</v>
      </c>
      <c r="B55" s="1" t="s">
        <v>470</v>
      </c>
      <c r="C55" s="1" t="s">
        <v>17</v>
      </c>
      <c r="D55" s="1" t="s">
        <v>461</v>
      </c>
      <c r="F55" s="1" t="s">
        <v>462</v>
      </c>
      <c r="G55" s="1" t="e">
        <f>-ment</f>
        <v>#NAME?</v>
      </c>
      <c r="I55" s="1" t="s">
        <v>471</v>
      </c>
      <c r="J55" s="1" t="s">
        <v>472</v>
      </c>
      <c r="K55" s="1" t="s">
        <v>473</v>
      </c>
      <c r="L55" s="1" t="s">
        <v>474</v>
      </c>
      <c r="M55" s="1" t="s">
        <v>475</v>
      </c>
      <c r="N55" s="1" t="s">
        <v>476</v>
      </c>
      <c r="O55" s="1" t="s">
        <v>477</v>
      </c>
    </row>
    <row r="56" s="1" customFormat="1" spans="1:15">
      <c r="A56" s="1" t="s">
        <v>15</v>
      </c>
      <c r="B56" s="1" t="s">
        <v>478</v>
      </c>
      <c r="C56" s="1" t="s">
        <v>17</v>
      </c>
      <c r="D56" s="1" t="s">
        <v>461</v>
      </c>
      <c r="F56" s="1" t="s">
        <v>462</v>
      </c>
      <c r="G56" s="1" t="e">
        <f>-er</f>
        <v>#NAME?</v>
      </c>
      <c r="I56" s="1" t="s">
        <v>479</v>
      </c>
      <c r="J56" s="1" t="s">
        <v>480</v>
      </c>
      <c r="K56" s="1" t="s">
        <v>481</v>
      </c>
      <c r="L56" s="1" t="s">
        <v>482</v>
      </c>
      <c r="M56" s="1" t="s">
        <v>483</v>
      </c>
      <c r="N56" s="1" t="s">
        <v>484</v>
      </c>
      <c r="O56" s="1" t="s">
        <v>485</v>
      </c>
    </row>
    <row r="57" s="1" customFormat="1" spans="1:15">
      <c r="A57" s="1" t="s">
        <v>15</v>
      </c>
      <c r="B57" s="1" t="s">
        <v>486</v>
      </c>
      <c r="C57" s="1" t="s">
        <v>123</v>
      </c>
      <c r="D57" s="1" t="s">
        <v>487</v>
      </c>
      <c r="F57" s="1" t="s">
        <v>462</v>
      </c>
      <c r="I57" s="1" t="s">
        <v>488</v>
      </c>
      <c r="J57" s="1" t="s">
        <v>489</v>
      </c>
      <c r="K57" s="1" t="s">
        <v>490</v>
      </c>
      <c r="L57" s="1" t="s">
        <v>491</v>
      </c>
      <c r="M57" s="1" t="s">
        <v>492</v>
      </c>
      <c r="N57" s="1" t="s">
        <v>493</v>
      </c>
      <c r="O57" s="1" t="s">
        <v>494</v>
      </c>
    </row>
    <row r="58" s="1" customFormat="1" spans="1:15">
      <c r="A58" s="1" t="s">
        <v>15</v>
      </c>
      <c r="B58" s="1" t="s">
        <v>495</v>
      </c>
      <c r="C58" s="1" t="s">
        <v>17</v>
      </c>
      <c r="D58" s="1" t="s">
        <v>487</v>
      </c>
      <c r="F58" s="1" t="s">
        <v>496</v>
      </c>
      <c r="G58" s="1" t="e">
        <f>-ation</f>
        <v>#NAME?</v>
      </c>
      <c r="I58" s="1" t="s">
        <v>497</v>
      </c>
      <c r="J58" s="1" t="s">
        <v>498</v>
      </c>
      <c r="K58" s="1" t="s">
        <v>499</v>
      </c>
      <c r="L58" s="1" t="s">
        <v>500</v>
      </c>
      <c r="M58" s="1" t="s">
        <v>501</v>
      </c>
      <c r="N58" s="1" t="s">
        <v>502</v>
      </c>
      <c r="O58" s="1" t="s">
        <v>503</v>
      </c>
    </row>
    <row r="59" s="1" customFormat="1" spans="1:15">
      <c r="A59" s="1" t="s">
        <v>15</v>
      </c>
      <c r="B59" s="1" t="s">
        <v>504</v>
      </c>
      <c r="C59" s="1" t="s">
        <v>123</v>
      </c>
      <c r="D59" s="1" t="s">
        <v>87</v>
      </c>
      <c r="F59" s="1" t="s">
        <v>462</v>
      </c>
      <c r="I59" s="1" t="s">
        <v>505</v>
      </c>
      <c r="J59" s="1" t="s">
        <v>506</v>
      </c>
      <c r="K59" s="1" t="s">
        <v>507</v>
      </c>
      <c r="L59" s="1" t="s">
        <v>508</v>
      </c>
      <c r="M59" s="1" t="s">
        <v>509</v>
      </c>
      <c r="N59" s="1" t="s">
        <v>510</v>
      </c>
      <c r="O59" s="1" t="s">
        <v>511</v>
      </c>
    </row>
    <row r="60" s="1" customFormat="1" spans="1:15">
      <c r="A60" s="1" t="s">
        <v>15</v>
      </c>
      <c r="B60" s="1" t="s">
        <v>512</v>
      </c>
      <c r="C60" s="1" t="s">
        <v>123</v>
      </c>
      <c r="D60" s="1" t="s">
        <v>133</v>
      </c>
      <c r="F60" s="1" t="s">
        <v>462</v>
      </c>
      <c r="I60" s="1" t="s">
        <v>513</v>
      </c>
      <c r="J60" s="1" t="s">
        <v>514</v>
      </c>
      <c r="K60" s="1" t="s">
        <v>515</v>
      </c>
      <c r="L60" s="1" t="s">
        <v>516</v>
      </c>
      <c r="M60" s="1" t="s">
        <v>517</v>
      </c>
      <c r="N60" s="1" t="s">
        <v>518</v>
      </c>
      <c r="O60" s="1" t="s">
        <v>519</v>
      </c>
    </row>
    <row r="61" s="1" customFormat="1" spans="1:15">
      <c r="A61" s="1" t="s">
        <v>15</v>
      </c>
      <c r="B61" s="1" t="s">
        <v>520</v>
      </c>
      <c r="C61" s="1" t="s">
        <v>123</v>
      </c>
      <c r="D61" s="1" t="s">
        <v>204</v>
      </c>
      <c r="F61" s="1" t="s">
        <v>496</v>
      </c>
      <c r="G61" s="1" t="e">
        <f>-ate</f>
        <v>#NAME?</v>
      </c>
      <c r="I61" s="1" t="s">
        <v>521</v>
      </c>
      <c r="J61" s="1" t="s">
        <v>522</v>
      </c>
      <c r="K61" s="1" t="s">
        <v>523</v>
      </c>
      <c r="L61" s="1" t="s">
        <v>524</v>
      </c>
      <c r="M61" s="1" t="s">
        <v>525</v>
      </c>
      <c r="N61" s="1" t="s">
        <v>526</v>
      </c>
      <c r="O61" s="1" t="s">
        <v>527</v>
      </c>
    </row>
    <row r="62" s="1" customFormat="1" spans="1:15">
      <c r="A62" s="1" t="s">
        <v>15</v>
      </c>
      <c r="B62" s="1" t="s">
        <v>528</v>
      </c>
      <c r="C62" s="1" t="s">
        <v>17</v>
      </c>
      <c r="D62" s="1" t="s">
        <v>487</v>
      </c>
      <c r="F62" s="1" t="s">
        <v>462</v>
      </c>
      <c r="G62" s="1" t="e">
        <f>-ment</f>
        <v>#NAME?</v>
      </c>
      <c r="I62" s="1" t="s">
        <v>529</v>
      </c>
      <c r="J62" s="1" t="s">
        <v>530</v>
      </c>
      <c r="K62" s="1" t="s">
        <v>531</v>
      </c>
      <c r="L62" s="1" t="s">
        <v>532</v>
      </c>
      <c r="M62" s="1" t="s">
        <v>533</v>
      </c>
      <c r="N62" s="1" t="s">
        <v>534</v>
      </c>
      <c r="O62" s="1" t="s">
        <v>535</v>
      </c>
    </row>
    <row r="63" s="1" customFormat="1" spans="1:15">
      <c r="A63" s="1" t="s">
        <v>15</v>
      </c>
      <c r="B63" s="1" t="s">
        <v>536</v>
      </c>
      <c r="C63" s="1" t="s">
        <v>17</v>
      </c>
      <c r="D63" s="1" t="s">
        <v>87</v>
      </c>
      <c r="F63" s="1" t="s">
        <v>496</v>
      </c>
      <c r="G63" s="1" t="e">
        <f>-ation</f>
        <v>#NAME?</v>
      </c>
      <c r="I63" s="1" t="s">
        <v>537</v>
      </c>
      <c r="J63" s="1" t="s">
        <v>538</v>
      </c>
      <c r="K63" s="1" t="s">
        <v>539</v>
      </c>
      <c r="L63" s="1" t="s">
        <v>540</v>
      </c>
      <c r="M63" s="1" t="s">
        <v>541</v>
      </c>
      <c r="N63" s="1" t="s">
        <v>542</v>
      </c>
      <c r="O63" s="1" t="s">
        <v>543</v>
      </c>
    </row>
    <row r="64" s="1" customFormat="1" spans="1:15">
      <c r="A64" s="1" t="s">
        <v>15</v>
      </c>
      <c r="B64" s="1" t="s">
        <v>544</v>
      </c>
      <c r="C64" s="1" t="s">
        <v>17</v>
      </c>
      <c r="F64" s="1" t="s">
        <v>545</v>
      </c>
      <c r="G64" s="1" t="e">
        <f>-on</f>
        <v>#NAME?</v>
      </c>
      <c r="I64" s="1" t="s">
        <v>546</v>
      </c>
      <c r="J64" s="1" t="s">
        <v>547</v>
      </c>
      <c r="K64" s="1" t="s">
        <v>548</v>
      </c>
      <c r="L64" s="1" t="s">
        <v>549</v>
      </c>
      <c r="M64" s="1" t="s">
        <v>550</v>
      </c>
      <c r="N64" s="1" t="s">
        <v>551</v>
      </c>
      <c r="O64" s="1" t="s">
        <v>552</v>
      </c>
    </row>
    <row r="65" s="1" customFormat="1" spans="1:15">
      <c r="A65" s="1" t="s">
        <v>15</v>
      </c>
      <c r="B65" s="1" t="s">
        <v>553</v>
      </c>
      <c r="C65" s="1" t="s">
        <v>27</v>
      </c>
      <c r="F65" s="1" t="s">
        <v>545</v>
      </c>
      <c r="G65" s="1" t="e">
        <f>-al</f>
        <v>#NAME?</v>
      </c>
      <c r="I65" s="1" t="s">
        <v>554</v>
      </c>
      <c r="J65" s="1" t="s">
        <v>555</v>
      </c>
      <c r="K65" s="1" t="s">
        <v>556</v>
      </c>
      <c r="L65" s="1" t="s">
        <v>557</v>
      </c>
      <c r="M65" s="1" t="s">
        <v>558</v>
      </c>
      <c r="N65" s="1" t="s">
        <v>559</v>
      </c>
      <c r="O65" s="1" t="s">
        <v>560</v>
      </c>
    </row>
    <row r="66" s="1" customFormat="1" spans="1:15">
      <c r="A66" s="1" t="s">
        <v>15</v>
      </c>
      <c r="B66" s="1" t="s">
        <v>561</v>
      </c>
      <c r="C66" s="1" t="s">
        <v>17</v>
      </c>
      <c r="E66" s="1" t="s">
        <v>562</v>
      </c>
      <c r="F66" s="1" t="s">
        <v>563</v>
      </c>
      <c r="G66" s="1" t="e">
        <f>-y</f>
        <v>#NAME?</v>
      </c>
      <c r="I66" s="1" t="s">
        <v>564</v>
      </c>
      <c r="J66" s="1" t="s">
        <v>565</v>
      </c>
      <c r="K66" s="1" t="s">
        <v>566</v>
      </c>
      <c r="L66" s="1" t="s">
        <v>567</v>
      </c>
      <c r="M66" s="1" t="s">
        <v>568</v>
      </c>
      <c r="N66" s="1" t="s">
        <v>569</v>
      </c>
      <c r="O66" s="1" t="s">
        <v>570</v>
      </c>
    </row>
    <row r="67" s="1" customFormat="1" spans="1:15">
      <c r="A67" s="1" t="s">
        <v>15</v>
      </c>
      <c r="B67" s="1" t="s">
        <v>571</v>
      </c>
      <c r="C67" s="1" t="s">
        <v>17</v>
      </c>
      <c r="E67" s="1" t="s">
        <v>562</v>
      </c>
      <c r="F67" s="1" t="s">
        <v>563</v>
      </c>
      <c r="G67" s="1" t="e">
        <f>-ist</f>
        <v>#NAME?</v>
      </c>
      <c r="I67" s="1" t="s">
        <v>572</v>
      </c>
      <c r="J67" s="1" t="s">
        <v>573</v>
      </c>
      <c r="K67" s="1" t="s">
        <v>574</v>
      </c>
      <c r="L67" s="1" t="s">
        <v>575</v>
      </c>
      <c r="M67" s="1" t="s">
        <v>576</v>
      </c>
      <c r="N67" s="1" t="s">
        <v>577</v>
      </c>
      <c r="O67" s="1" t="s">
        <v>578</v>
      </c>
    </row>
    <row r="68" s="1" customFormat="1" spans="1:15">
      <c r="A68" s="1" t="s">
        <v>15</v>
      </c>
      <c r="B68" s="1" t="s">
        <v>579</v>
      </c>
      <c r="C68" s="1" t="s">
        <v>17</v>
      </c>
      <c r="E68" s="1" t="s">
        <v>562</v>
      </c>
      <c r="F68" s="1" t="s">
        <v>580</v>
      </c>
      <c r="G68" s="1" t="e">
        <f>-ence</f>
        <v>#NAME?</v>
      </c>
      <c r="I68" s="1" t="s">
        <v>581</v>
      </c>
      <c r="J68" s="1" t="s">
        <v>582</v>
      </c>
      <c r="K68" s="1" t="s">
        <v>583</v>
      </c>
      <c r="L68" s="1" t="s">
        <v>584</v>
      </c>
      <c r="M68" s="1" t="s">
        <v>585</v>
      </c>
      <c r="N68" s="1" t="s">
        <v>586</v>
      </c>
      <c r="O68" s="1" t="s">
        <v>587</v>
      </c>
    </row>
    <row r="69" s="1" customFormat="1" spans="1:15">
      <c r="A69" s="1" t="s">
        <v>15</v>
      </c>
      <c r="B69" s="1" t="s">
        <v>588</v>
      </c>
      <c r="C69" s="1" t="s">
        <v>27</v>
      </c>
      <c r="F69" s="1" t="s">
        <v>545</v>
      </c>
      <c r="G69" s="1" t="e">
        <f>-ot</f>
        <v>#NAME?</v>
      </c>
      <c r="H69" s="1" t="e">
        <f>-ic</f>
        <v>#NAME?</v>
      </c>
      <c r="I69" s="1" t="s">
        <v>589</v>
      </c>
      <c r="J69" s="1" t="s">
        <v>590</v>
      </c>
      <c r="K69" s="1" t="s">
        <v>591</v>
      </c>
      <c r="L69" s="1" t="s">
        <v>592</v>
      </c>
      <c r="M69" s="1" t="s">
        <v>593</v>
      </c>
      <c r="N69" s="1" t="s">
        <v>594</v>
      </c>
      <c r="O69" s="1" t="s">
        <v>595</v>
      </c>
    </row>
    <row r="70" s="1" customFormat="1" spans="1:15">
      <c r="A70" s="1" t="s">
        <v>15</v>
      </c>
      <c r="B70" s="1" t="s">
        <v>596</v>
      </c>
      <c r="C70" s="1" t="s">
        <v>17</v>
      </c>
      <c r="E70" s="1" t="s">
        <v>562</v>
      </c>
      <c r="F70" s="1" t="s">
        <v>597</v>
      </c>
      <c r="G70" s="1" t="e">
        <f>-in</f>
        <v>#NAME?</v>
      </c>
      <c r="I70" s="1" t="s">
        <v>598</v>
      </c>
      <c r="J70" s="1" t="s">
        <v>599</v>
      </c>
      <c r="K70" s="1" t="s">
        <v>600</v>
      </c>
      <c r="L70" s="1" t="s">
        <v>601</v>
      </c>
      <c r="M70" s="1" t="s">
        <v>602</v>
      </c>
      <c r="N70" s="1" t="s">
        <v>603</v>
      </c>
      <c r="O70" s="1" t="s">
        <v>604</v>
      </c>
    </row>
    <row r="71" s="1" customFormat="1" spans="1:15">
      <c r="A71" s="1" t="s">
        <v>15</v>
      </c>
      <c r="B71" s="1" t="s">
        <v>605</v>
      </c>
      <c r="C71" s="1" t="s">
        <v>17</v>
      </c>
      <c r="E71" s="1" t="s">
        <v>562</v>
      </c>
      <c r="F71" s="1" t="s">
        <v>606</v>
      </c>
      <c r="G71" s="1" t="e">
        <f>-eon</f>
        <v>#NAME?</v>
      </c>
      <c r="I71" s="1" t="s">
        <v>607</v>
      </c>
      <c r="J71" s="1" t="s">
        <v>608</v>
      </c>
      <c r="K71" s="1" t="s">
        <v>609</v>
      </c>
      <c r="L71" s="1" t="s">
        <v>610</v>
      </c>
      <c r="M71" s="1" t="s">
        <v>611</v>
      </c>
      <c r="N71" s="1" t="s">
        <v>612</v>
      </c>
      <c r="O71" s="1" t="s">
        <v>613</v>
      </c>
    </row>
    <row r="72" s="1" customFormat="1" spans="1:15">
      <c r="A72" s="1" t="s">
        <v>15</v>
      </c>
      <c r="B72" s="1" t="s">
        <v>614</v>
      </c>
      <c r="C72" s="1" t="s">
        <v>17</v>
      </c>
      <c r="E72" s="1" t="s">
        <v>562</v>
      </c>
      <c r="F72" s="1" t="s">
        <v>615</v>
      </c>
      <c r="G72" s="1" t="e">
        <f>-y</f>
        <v>#NAME?</v>
      </c>
      <c r="I72" s="1" t="s">
        <v>616</v>
      </c>
      <c r="J72" s="1" t="s">
        <v>617</v>
      </c>
      <c r="K72" s="1" t="s">
        <v>618</v>
      </c>
      <c r="L72" s="1" t="s">
        <v>619</v>
      </c>
      <c r="M72" s="1" t="s">
        <v>620</v>
      </c>
      <c r="N72" s="1" t="s">
        <v>621</v>
      </c>
      <c r="O72" s="1" t="s">
        <v>622</v>
      </c>
    </row>
    <row r="73" s="1" customFormat="1" spans="1:15">
      <c r="A73" s="1" t="s">
        <v>15</v>
      </c>
      <c r="B73" s="1" t="s">
        <v>623</v>
      </c>
      <c r="C73" s="1" t="s">
        <v>17</v>
      </c>
      <c r="E73" s="1" t="s">
        <v>562</v>
      </c>
      <c r="F73" s="1" t="s">
        <v>624</v>
      </c>
      <c r="G73" s="1" t="e">
        <f>-esis</f>
        <v>#NAME?</v>
      </c>
      <c r="I73" s="1" t="s">
        <v>625</v>
      </c>
      <c r="J73" s="1" t="s">
        <v>626</v>
      </c>
      <c r="K73" s="1" t="s">
        <v>627</v>
      </c>
      <c r="L73" s="1" t="s">
        <v>628</v>
      </c>
      <c r="M73" s="1" t="s">
        <v>629</v>
      </c>
      <c r="N73" s="1" t="s">
        <v>630</v>
      </c>
      <c r="O73" s="1" t="s">
        <v>631</v>
      </c>
    </row>
    <row r="74" s="1" customFormat="1" spans="1:15">
      <c r="A74" s="1" t="s">
        <v>15</v>
      </c>
      <c r="B74" s="1" t="s">
        <v>632</v>
      </c>
      <c r="C74" s="1" t="s">
        <v>27</v>
      </c>
      <c r="F74" s="1" t="s">
        <v>633</v>
      </c>
      <c r="G74" s="1" t="e">
        <f>-al</f>
        <v>#NAME?</v>
      </c>
      <c r="I74" s="1" t="s">
        <v>634</v>
      </c>
      <c r="J74" s="1" t="s">
        <v>635</v>
      </c>
      <c r="K74" s="1" t="s">
        <v>636</v>
      </c>
      <c r="L74" s="1" t="s">
        <v>637</v>
      </c>
      <c r="M74" s="1" t="s">
        <v>638</v>
      </c>
      <c r="N74" s="1" t="s">
        <v>639</v>
      </c>
      <c r="O74" s="1" t="s">
        <v>640</v>
      </c>
    </row>
    <row r="75" s="1" customFormat="1" spans="1:15">
      <c r="A75" s="1" t="s">
        <v>15</v>
      </c>
      <c r="B75" s="1" t="s">
        <v>641</v>
      </c>
      <c r="C75" s="1" t="s">
        <v>17</v>
      </c>
      <c r="F75" s="1" t="s">
        <v>633</v>
      </c>
      <c r="G75" s="1" t="e">
        <f>-al</f>
        <v>#NAME?</v>
      </c>
      <c r="H75" s="1" t="e">
        <f>-ity</f>
        <v>#NAME?</v>
      </c>
      <c r="I75" s="1" t="s">
        <v>642</v>
      </c>
      <c r="J75" s="1" t="s">
        <v>643</v>
      </c>
      <c r="K75" s="1" t="s">
        <v>644</v>
      </c>
      <c r="L75" s="1" t="s">
        <v>645</v>
      </c>
      <c r="M75" s="1" t="s">
        <v>646</v>
      </c>
      <c r="N75" s="1" t="s">
        <v>647</v>
      </c>
      <c r="O75" s="1" t="s">
        <v>648</v>
      </c>
    </row>
    <row r="76" s="1" customFormat="1" spans="1:15">
      <c r="A76" s="1" t="s">
        <v>15</v>
      </c>
      <c r="B76" s="1" t="s">
        <v>649</v>
      </c>
      <c r="C76" s="1" t="s">
        <v>123</v>
      </c>
      <c r="F76" s="1" t="s">
        <v>633</v>
      </c>
      <c r="G76" s="1" t="e">
        <f>-al</f>
        <v>#NAME?</v>
      </c>
      <c r="H76" s="1" t="e">
        <f>-ize</f>
        <v>#NAME?</v>
      </c>
      <c r="I76" s="1" t="s">
        <v>650</v>
      </c>
      <c r="J76" s="1" t="s">
        <v>651</v>
      </c>
      <c r="K76" s="1" t="s">
        <v>652</v>
      </c>
      <c r="L76" s="1" t="s">
        <v>653</v>
      </c>
      <c r="M76" s="1" t="s">
        <v>654</v>
      </c>
      <c r="N76" s="1" t="s">
        <v>655</v>
      </c>
      <c r="O76" s="1" t="s">
        <v>656</v>
      </c>
    </row>
    <row r="77" s="1" customFormat="1" spans="1:15">
      <c r="A77" s="1" t="s">
        <v>15</v>
      </c>
      <c r="B77" s="1" t="s">
        <v>657</v>
      </c>
      <c r="C77" s="1" t="s">
        <v>17</v>
      </c>
      <c r="F77" s="1" t="s">
        <v>633</v>
      </c>
      <c r="G77" s="1" t="e">
        <f>-on</f>
        <v>#NAME?</v>
      </c>
      <c r="I77" s="1" t="s">
        <v>658</v>
      </c>
      <c r="J77" s="1" t="s">
        <v>659</v>
      </c>
      <c r="K77" s="1" t="s">
        <v>660</v>
      </c>
      <c r="L77" s="1" t="s">
        <v>661</v>
      </c>
      <c r="M77" s="1" t="s">
        <v>662</v>
      </c>
      <c r="N77" s="1" t="s">
        <v>663</v>
      </c>
      <c r="O77" s="1" t="s">
        <v>664</v>
      </c>
    </row>
    <row r="78" s="1" customFormat="1" spans="1:15">
      <c r="A78" s="1" t="s">
        <v>15</v>
      </c>
      <c r="B78" s="1" t="s">
        <v>665</v>
      </c>
      <c r="C78" s="1" t="s">
        <v>666</v>
      </c>
      <c r="F78" s="1" t="s">
        <v>667</v>
      </c>
      <c r="G78" s="1" t="e">
        <f>-er</f>
        <v>#NAME?</v>
      </c>
      <c r="I78" s="1" t="s">
        <v>668</v>
      </c>
      <c r="J78" s="1" t="s">
        <v>669</v>
      </c>
      <c r="K78" s="1" t="s">
        <v>670</v>
      </c>
      <c r="L78" s="1" t="s">
        <v>671</v>
      </c>
      <c r="M78" s="1" t="s">
        <v>672</v>
      </c>
      <c r="N78" s="1" t="s">
        <v>673</v>
      </c>
      <c r="O78" s="1" t="s">
        <v>674</v>
      </c>
    </row>
    <row r="79" s="1" customFormat="1" spans="1:15">
      <c r="A79" s="1" t="s">
        <v>15</v>
      </c>
      <c r="B79" s="1" t="s">
        <v>675</v>
      </c>
      <c r="C79" s="1" t="s">
        <v>17</v>
      </c>
      <c r="F79" s="1" t="s">
        <v>633</v>
      </c>
      <c r="G79" s="1" t="e">
        <f>-al</f>
        <v>#NAME?</v>
      </c>
      <c r="H79" s="1" t="e">
        <f>-ization</f>
        <v>#NAME?</v>
      </c>
      <c r="I79" s="1" t="s">
        <v>676</v>
      </c>
      <c r="J79" s="1" t="s">
        <v>677</v>
      </c>
      <c r="K79" s="1" t="s">
        <v>678</v>
      </c>
      <c r="L79" s="1" t="s">
        <v>679</v>
      </c>
      <c r="M79" s="1" t="s">
        <v>680</v>
      </c>
      <c r="N79" s="1" t="s">
        <v>681</v>
      </c>
      <c r="O79" s="1" t="s">
        <v>682</v>
      </c>
    </row>
    <row r="80" s="1" customFormat="1" spans="1:15">
      <c r="A80" s="1" t="s">
        <v>15</v>
      </c>
      <c r="B80" s="1" t="s">
        <v>683</v>
      </c>
      <c r="C80" s="1" t="s">
        <v>17</v>
      </c>
      <c r="F80" s="1" t="s">
        <v>633</v>
      </c>
      <c r="G80" s="1" t="e">
        <f>-al</f>
        <v>#NAME?</v>
      </c>
      <c r="H80" s="1" t="e">
        <f>-izer</f>
        <v>#NAME?</v>
      </c>
      <c r="I80" s="1" t="s">
        <v>684</v>
      </c>
      <c r="J80" s="1" t="s">
        <v>685</v>
      </c>
      <c r="K80" s="1" t="s">
        <v>686</v>
      </c>
      <c r="L80" s="1" t="s">
        <v>687</v>
      </c>
      <c r="M80" s="1" t="s">
        <v>688</v>
      </c>
      <c r="N80" s="1" t="s">
        <v>689</v>
      </c>
      <c r="O80" s="1" t="s">
        <v>690</v>
      </c>
    </row>
    <row r="81" s="1" customFormat="1" spans="1:15">
      <c r="A81" s="1" t="s">
        <v>15</v>
      </c>
      <c r="B81" s="1" t="s">
        <v>691</v>
      </c>
      <c r="C81" s="1" t="s">
        <v>17</v>
      </c>
      <c r="F81" s="1" t="s">
        <v>633</v>
      </c>
      <c r="G81" s="1" t="e">
        <f>-al</f>
        <v>#NAME?</v>
      </c>
      <c r="H81" s="1" t="e">
        <f>-ism</f>
        <v>#NAME?</v>
      </c>
      <c r="I81" s="1" t="s">
        <v>692</v>
      </c>
      <c r="J81" s="1" t="s">
        <v>693</v>
      </c>
      <c r="K81" s="1" t="s">
        <v>694</v>
      </c>
      <c r="L81" s="1" t="s">
        <v>695</v>
      </c>
      <c r="M81" s="1" t="s">
        <v>696</v>
      </c>
      <c r="N81" s="1" t="s">
        <v>697</v>
      </c>
      <c r="O81" s="1" t="s">
        <v>698</v>
      </c>
    </row>
    <row r="82" s="1" customFormat="1" spans="1:15">
      <c r="A82" s="1" t="s">
        <v>15</v>
      </c>
      <c r="B82" s="1" t="s">
        <v>699</v>
      </c>
      <c r="C82" s="1" t="s">
        <v>17</v>
      </c>
      <c r="F82" s="1" t="s">
        <v>633</v>
      </c>
      <c r="G82" s="1" t="e">
        <f>-ino</f>
        <v>#NAME?</v>
      </c>
      <c r="I82" s="1" t="s">
        <v>700</v>
      </c>
      <c r="J82" s="1" t="s">
        <v>701</v>
      </c>
      <c r="K82" s="1" t="s">
        <v>702</v>
      </c>
      <c r="L82" s="1" t="s">
        <v>703</v>
      </c>
      <c r="M82" s="1" t="s">
        <v>704</v>
      </c>
      <c r="N82" s="1" t="s">
        <v>705</v>
      </c>
      <c r="O82" s="1" t="s">
        <v>706</v>
      </c>
    </row>
    <row r="83" s="1" customFormat="1" spans="1:15">
      <c r="A83" s="1" t="s">
        <v>15</v>
      </c>
      <c r="B83" s="1" t="s">
        <v>707</v>
      </c>
      <c r="C83" s="1" t="s">
        <v>17</v>
      </c>
      <c r="F83" s="1" t="s">
        <v>633</v>
      </c>
      <c r="G83" s="1" t="e">
        <f>-al</f>
        <v>#NAME?</v>
      </c>
      <c r="H83" s="1" t="e">
        <f>-ist</f>
        <v>#NAME?</v>
      </c>
      <c r="I83" s="1" t="s">
        <v>708</v>
      </c>
      <c r="J83" s="1" t="s">
        <v>709</v>
      </c>
      <c r="K83" s="1" t="s">
        <v>710</v>
      </c>
      <c r="L83" s="1" t="s">
        <v>711</v>
      </c>
      <c r="M83" s="1" t="s">
        <v>712</v>
      </c>
      <c r="N83" s="1" t="s">
        <v>713</v>
      </c>
      <c r="O83" s="1" t="s">
        <v>714</v>
      </c>
    </row>
    <row r="84" s="1" customFormat="1" spans="1:15">
      <c r="A84" s="1" t="s">
        <v>15</v>
      </c>
      <c r="B84" s="1" t="s">
        <v>715</v>
      </c>
      <c r="C84" s="1" t="s">
        <v>123</v>
      </c>
      <c r="F84" s="1" t="s">
        <v>716</v>
      </c>
      <c r="G84" s="1" t="e">
        <f>-ate</f>
        <v>#NAME?</v>
      </c>
      <c r="I84" s="1" t="s">
        <v>717</v>
      </c>
      <c r="J84" s="1" t="s">
        <v>718</v>
      </c>
      <c r="K84" s="1" t="s">
        <v>719</v>
      </c>
      <c r="L84" s="1" t="s">
        <v>720</v>
      </c>
      <c r="M84" s="1" t="s">
        <v>721</v>
      </c>
      <c r="N84" s="1" t="s">
        <v>722</v>
      </c>
      <c r="O84" s="1" t="s">
        <v>723</v>
      </c>
    </row>
    <row r="85" s="1" customFormat="1" spans="1:15">
      <c r="A85" s="1" t="s">
        <v>15</v>
      </c>
      <c r="B85" s="1" t="s">
        <v>724</v>
      </c>
      <c r="C85" s="1" t="s">
        <v>27</v>
      </c>
      <c r="D85" s="1" t="s">
        <v>725</v>
      </c>
      <c r="E85" s="1" t="s">
        <v>726</v>
      </c>
      <c r="F85" s="1" t="s">
        <v>727</v>
      </c>
      <c r="G85" s="1" t="e">
        <f>-ous</f>
        <v>#NAME?</v>
      </c>
      <c r="I85" s="1" t="s">
        <v>728</v>
      </c>
      <c r="J85" s="1" t="s">
        <v>729</v>
      </c>
      <c r="K85" s="1" t="s">
        <v>730</v>
      </c>
      <c r="L85" s="1" t="s">
        <v>731</v>
      </c>
      <c r="M85" s="1" t="s">
        <v>732</v>
      </c>
      <c r="N85" s="1" t="s">
        <v>733</v>
      </c>
      <c r="O85" s="1" t="s">
        <v>734</v>
      </c>
    </row>
    <row r="86" s="1" customFormat="1" spans="1:15">
      <c r="A86" s="1" t="s">
        <v>15</v>
      </c>
      <c r="B86" s="1" t="s">
        <v>735</v>
      </c>
      <c r="C86" s="1" t="s">
        <v>17</v>
      </c>
      <c r="D86" s="1" t="s">
        <v>736</v>
      </c>
      <c r="F86" s="1" t="s">
        <v>727</v>
      </c>
      <c r="I86" s="1" t="s">
        <v>737</v>
      </c>
      <c r="J86" s="1" t="s">
        <v>738</v>
      </c>
      <c r="K86" s="1" t="s">
        <v>739</v>
      </c>
      <c r="L86" s="1" t="s">
        <v>740</v>
      </c>
      <c r="M86" s="1" t="s">
        <v>741</v>
      </c>
      <c r="N86" s="1" t="s">
        <v>742</v>
      </c>
      <c r="O86" s="1" t="s">
        <v>743</v>
      </c>
    </row>
    <row r="87" s="1" customFormat="1" spans="1:15">
      <c r="A87" s="1" t="s">
        <v>15</v>
      </c>
      <c r="B87" s="1" t="s">
        <v>744</v>
      </c>
      <c r="C87" s="1" t="s">
        <v>17</v>
      </c>
      <c r="D87" s="1" t="s">
        <v>745</v>
      </c>
      <c r="F87" s="1" t="s">
        <v>727</v>
      </c>
      <c r="I87" s="1" t="s">
        <v>746</v>
      </c>
      <c r="J87" s="1" t="s">
        <v>747</v>
      </c>
      <c r="K87" s="1" t="s">
        <v>748</v>
      </c>
      <c r="L87" s="1" t="s">
        <v>749</v>
      </c>
      <c r="M87" s="1" t="s">
        <v>750</v>
      </c>
      <c r="N87" s="1" t="s">
        <v>751</v>
      </c>
      <c r="O87" s="1" t="s">
        <v>752</v>
      </c>
    </row>
    <row r="88" s="1" customFormat="1" spans="1:15">
      <c r="A88" s="1" t="s">
        <v>15</v>
      </c>
      <c r="B88" s="1" t="s">
        <v>753</v>
      </c>
      <c r="C88" s="1" t="s">
        <v>17</v>
      </c>
      <c r="D88" s="1" t="s">
        <v>754</v>
      </c>
      <c r="F88" s="1" t="s">
        <v>755</v>
      </c>
      <c r="I88" s="1" t="s">
        <v>756</v>
      </c>
      <c r="J88" s="1" t="s">
        <v>757</v>
      </c>
      <c r="K88" s="1" t="s">
        <v>758</v>
      </c>
      <c r="L88" s="1" t="s">
        <v>759</v>
      </c>
      <c r="M88" s="1" t="s">
        <v>760</v>
      </c>
      <c r="N88" s="1" t="s">
        <v>761</v>
      </c>
      <c r="O88" s="1" t="s">
        <v>762</v>
      </c>
    </row>
    <row r="89" s="1" customFormat="1" spans="1:15">
      <c r="A89" s="1" t="s">
        <v>15</v>
      </c>
      <c r="B89" s="1" t="s">
        <v>763</v>
      </c>
      <c r="C89" s="1" t="s">
        <v>27</v>
      </c>
      <c r="F89" s="1" t="s">
        <v>716</v>
      </c>
      <c r="G89" s="1" t="e">
        <f>-al</f>
        <v>#NAME?</v>
      </c>
      <c r="I89" s="1" t="s">
        <v>764</v>
      </c>
      <c r="J89" s="1" t="s">
        <v>765</v>
      </c>
      <c r="K89" s="1" t="s">
        <v>766</v>
      </c>
      <c r="L89" s="1" t="s">
        <v>767</v>
      </c>
      <c r="M89" s="1" t="s">
        <v>768</v>
      </c>
      <c r="N89" s="1" t="s">
        <v>769</v>
      </c>
      <c r="O89" s="1" t="s">
        <v>770</v>
      </c>
    </row>
    <row r="90" s="1" customFormat="1" spans="1:15">
      <c r="A90" s="1" t="s">
        <v>15</v>
      </c>
      <c r="B90" s="1" t="s">
        <v>771</v>
      </c>
      <c r="C90" s="1" t="s">
        <v>17</v>
      </c>
      <c r="D90" s="1" t="s">
        <v>772</v>
      </c>
      <c r="F90" s="1" t="s">
        <v>727</v>
      </c>
      <c r="I90" s="1" t="s">
        <v>773</v>
      </c>
      <c r="J90" s="1" t="s">
        <v>774</v>
      </c>
      <c r="K90" s="1" t="s">
        <v>775</v>
      </c>
      <c r="L90" s="1" t="s">
        <v>776</v>
      </c>
      <c r="M90" s="1" t="s">
        <v>777</v>
      </c>
      <c r="N90" s="1" t="s">
        <v>778</v>
      </c>
      <c r="O90" s="1" t="s">
        <v>779</v>
      </c>
    </row>
    <row r="91" s="1" customFormat="1" spans="1:15">
      <c r="A91" s="1" t="s">
        <v>15</v>
      </c>
      <c r="B91" s="1" t="s">
        <v>780</v>
      </c>
      <c r="C91" s="1" t="s">
        <v>17</v>
      </c>
      <c r="D91" s="1" t="s">
        <v>87</v>
      </c>
      <c r="F91" s="1" t="s">
        <v>716</v>
      </c>
      <c r="G91" s="1" t="e">
        <f>-ator</f>
        <v>#NAME?</v>
      </c>
      <c r="I91" s="1" t="s">
        <v>781</v>
      </c>
      <c r="J91" s="1" t="s">
        <v>782</v>
      </c>
      <c r="K91" s="1" t="s">
        <v>783</v>
      </c>
      <c r="L91" s="1" t="s">
        <v>784</v>
      </c>
      <c r="M91" s="1" t="s">
        <v>785</v>
      </c>
      <c r="N91" s="1" t="s">
        <v>786</v>
      </c>
      <c r="O91" s="1" t="s">
        <v>787</v>
      </c>
    </row>
    <row r="92" s="1" customFormat="1" spans="1:15">
      <c r="A92" s="1" t="s">
        <v>15</v>
      </c>
      <c r="B92" s="1" t="s">
        <v>788</v>
      </c>
      <c r="C92" s="1" t="s">
        <v>17</v>
      </c>
      <c r="D92" s="1" t="s">
        <v>789</v>
      </c>
      <c r="F92" s="1" t="s">
        <v>716</v>
      </c>
      <c r="G92" s="1" t="e">
        <f>-y</f>
        <v>#NAME?</v>
      </c>
      <c r="I92" s="1" t="s">
        <v>790</v>
      </c>
      <c r="J92" s="1" t="s">
        <v>791</v>
      </c>
      <c r="K92" s="1" t="s">
        <v>792</v>
      </c>
      <c r="L92" s="1" t="s">
        <v>793</v>
      </c>
      <c r="M92" s="1" t="s">
        <v>794</v>
      </c>
      <c r="N92" s="1" t="s">
        <v>795</v>
      </c>
      <c r="O92" s="1" t="s">
        <v>796</v>
      </c>
    </row>
    <row r="93" s="1" customFormat="1" spans="1:15">
      <c r="A93" s="1" t="s">
        <v>15</v>
      </c>
      <c r="B93" s="1" t="s">
        <v>797</v>
      </c>
      <c r="C93" s="1" t="s">
        <v>17</v>
      </c>
      <c r="F93" s="1" t="s">
        <v>716</v>
      </c>
      <c r="G93" s="1" t="e">
        <f>-ee</f>
        <v>#NAME?</v>
      </c>
      <c r="I93" s="1" t="s">
        <v>798</v>
      </c>
      <c r="J93" s="1" t="s">
        <v>799</v>
      </c>
      <c r="K93" s="1" t="s">
        <v>800</v>
      </c>
      <c r="L93" s="1" t="s">
        <v>801</v>
      </c>
      <c r="M93" s="1" t="s">
        <v>802</v>
      </c>
      <c r="N93" s="1" t="s">
        <v>803</v>
      </c>
      <c r="O93" s="1" t="s">
        <v>804</v>
      </c>
    </row>
    <row r="94" s="1" customFormat="1" spans="1:15">
      <c r="A94" s="1" t="s">
        <v>15</v>
      </c>
      <c r="B94" s="1" t="s">
        <v>805</v>
      </c>
      <c r="C94" s="1" t="s">
        <v>17</v>
      </c>
      <c r="D94" s="1" t="s">
        <v>806</v>
      </c>
      <c r="F94" s="1" t="s">
        <v>755</v>
      </c>
      <c r="I94" s="1" t="s">
        <v>807</v>
      </c>
      <c r="J94" s="1" t="s">
        <v>808</v>
      </c>
      <c r="K94" s="1" t="s">
        <v>809</v>
      </c>
      <c r="L94" s="1" t="s">
        <v>810</v>
      </c>
      <c r="M94" s="1" t="s">
        <v>811</v>
      </c>
      <c r="N94" s="1" t="s">
        <v>812</v>
      </c>
      <c r="O94" s="1" t="s">
        <v>813</v>
      </c>
    </row>
    <row r="95" s="1" customFormat="1" spans="1:15">
      <c r="A95" s="1" t="s">
        <v>15</v>
      </c>
      <c r="B95" s="1" t="s">
        <v>814</v>
      </c>
      <c r="C95" s="1" t="s">
        <v>17</v>
      </c>
      <c r="F95" s="1" t="s">
        <v>716</v>
      </c>
      <c r="G95" s="1" t="e">
        <f>-ate</f>
        <v>#NAME?</v>
      </c>
      <c r="H95" s="1" t="e">
        <f>-ion</f>
        <v>#NAME?</v>
      </c>
      <c r="I95" s="1" t="s">
        <v>815</v>
      </c>
      <c r="J95" s="1" t="s">
        <v>816</v>
      </c>
      <c r="K95" s="1" t="s">
        <v>817</v>
      </c>
      <c r="L95" s="1" t="s">
        <v>818</v>
      </c>
      <c r="M95" s="1" t="s">
        <v>819</v>
      </c>
      <c r="N95" s="1" t="s">
        <v>820</v>
      </c>
      <c r="O95" s="1" t="s">
        <v>821</v>
      </c>
    </row>
    <row r="96" s="1" customFormat="1" spans="1:15">
      <c r="A96" s="1" t="s">
        <v>15</v>
      </c>
      <c r="B96" s="1" t="s">
        <v>822</v>
      </c>
      <c r="C96" s="1" t="s">
        <v>17</v>
      </c>
      <c r="F96" s="1" t="s">
        <v>823</v>
      </c>
      <c r="G96" s="1" t="e">
        <f>-logy</f>
        <v>#NAME?</v>
      </c>
      <c r="I96" s="1" t="s">
        <v>824</v>
      </c>
      <c r="J96" s="1" t="s">
        <v>825</v>
      </c>
      <c r="K96" s="1" t="s">
        <v>826</v>
      </c>
      <c r="L96" s="1" t="s">
        <v>827</v>
      </c>
      <c r="M96" s="1" t="s">
        <v>828</v>
      </c>
      <c r="N96" s="1" t="s">
        <v>829</v>
      </c>
      <c r="O96" s="1" t="s">
        <v>830</v>
      </c>
    </row>
    <row r="97" s="1" customFormat="1" spans="1:15">
      <c r="A97" s="1" t="s">
        <v>15</v>
      </c>
      <c r="B97" s="1" t="s">
        <v>831</v>
      </c>
      <c r="C97" s="1" t="s">
        <v>17</v>
      </c>
      <c r="F97" s="1" t="s">
        <v>823</v>
      </c>
      <c r="G97" s="1" t="e">
        <f>-polis</f>
        <v>#NAME?</v>
      </c>
      <c r="I97" s="1" t="s">
        <v>832</v>
      </c>
      <c r="J97" s="1" t="s">
        <v>833</v>
      </c>
      <c r="K97" s="1" t="s">
        <v>834</v>
      </c>
      <c r="L97" s="1" t="s">
        <v>835</v>
      </c>
      <c r="M97" s="1" t="s">
        <v>836</v>
      </c>
      <c r="N97" s="1" t="s">
        <v>837</v>
      </c>
      <c r="O97" s="1" t="s">
        <v>838</v>
      </c>
    </row>
    <row r="98" s="1" customFormat="1" spans="1:15">
      <c r="A98" s="1" t="s">
        <v>15</v>
      </c>
      <c r="B98" s="1" t="s">
        <v>839</v>
      </c>
      <c r="C98" s="1" t="s">
        <v>17</v>
      </c>
      <c r="F98" s="1" t="s">
        <v>840</v>
      </c>
      <c r="G98" s="1" t="e">
        <f>-osis</f>
        <v>#NAME?</v>
      </c>
      <c r="I98" s="1" t="s">
        <v>841</v>
      </c>
      <c r="J98" s="1" t="s">
        <v>842</v>
      </c>
      <c r="K98" s="1" t="s">
        <v>843</v>
      </c>
      <c r="L98" s="1" t="s">
        <v>844</v>
      </c>
      <c r="M98" s="1" t="s">
        <v>845</v>
      </c>
      <c r="N98" s="1" t="s">
        <v>846</v>
      </c>
      <c r="O98" s="1" t="s">
        <v>847</v>
      </c>
    </row>
    <row r="99" s="1" customFormat="1" spans="1:15">
      <c r="A99" s="1" t="s">
        <v>15</v>
      </c>
      <c r="B99" s="1" t="s">
        <v>848</v>
      </c>
      <c r="C99" s="1" t="s">
        <v>17</v>
      </c>
      <c r="F99" s="1" t="s">
        <v>823</v>
      </c>
      <c r="G99" s="1" t="e">
        <f>-mancy</f>
        <v>#NAME?</v>
      </c>
      <c r="I99" s="1" t="s">
        <v>849</v>
      </c>
      <c r="J99" s="1" t="s">
        <v>850</v>
      </c>
      <c r="K99" s="1" t="s">
        <v>851</v>
      </c>
      <c r="L99" s="1" t="s">
        <v>852</v>
      </c>
      <c r="M99" s="1" t="s">
        <v>853</v>
      </c>
      <c r="N99" s="1" t="s">
        <v>854</v>
      </c>
      <c r="O99" s="1" t="s">
        <v>855</v>
      </c>
    </row>
    <row r="100" s="1" customFormat="1" spans="1:15">
      <c r="A100" s="1" t="s">
        <v>15</v>
      </c>
      <c r="B100" s="1" t="s">
        <v>856</v>
      </c>
      <c r="C100" s="1" t="s">
        <v>17</v>
      </c>
      <c r="F100" s="1" t="s">
        <v>823</v>
      </c>
      <c r="G100" s="1" t="e">
        <f>-phobia</f>
        <v>#NAME?</v>
      </c>
      <c r="I100" s="1" t="s">
        <v>857</v>
      </c>
      <c r="J100" s="1" t="s">
        <v>858</v>
      </c>
      <c r="K100" s="1" t="s">
        <v>859</v>
      </c>
      <c r="L100" s="1" t="s">
        <v>860</v>
      </c>
      <c r="M100" s="1" t="s">
        <v>861</v>
      </c>
      <c r="N100" s="1" t="s">
        <v>862</v>
      </c>
      <c r="O100" s="1" t="s">
        <v>863</v>
      </c>
    </row>
    <row r="101" s="1" customFormat="1" spans="1:15">
      <c r="A101" s="1" t="s">
        <v>15</v>
      </c>
      <c r="B101" s="1" t="s">
        <v>864</v>
      </c>
      <c r="C101" s="1" t="s">
        <v>17</v>
      </c>
      <c r="F101" s="1" t="s">
        <v>840</v>
      </c>
      <c r="G101" s="1" t="e">
        <f>-opsy</f>
        <v>#NAME?</v>
      </c>
      <c r="I101" s="1" t="s">
        <v>865</v>
      </c>
      <c r="J101" s="1" t="s">
        <v>866</v>
      </c>
      <c r="K101" s="1" t="s">
        <v>867</v>
      </c>
      <c r="L101" s="1" t="s">
        <v>868</v>
      </c>
      <c r="M101" s="1" t="s">
        <v>869</v>
      </c>
      <c r="N101" s="1" t="s">
        <v>870</v>
      </c>
      <c r="O101" s="1" t="s">
        <v>871</v>
      </c>
    </row>
    <row r="102" s="1" customFormat="1" spans="1:15">
      <c r="A102" s="1" t="s">
        <v>15</v>
      </c>
      <c r="B102" s="1" t="s">
        <v>872</v>
      </c>
      <c r="C102" s="1" t="s">
        <v>27</v>
      </c>
      <c r="F102" s="1" t="s">
        <v>840</v>
      </c>
      <c r="G102" s="1" t="e">
        <f>-ot</f>
        <v>#NAME?</v>
      </c>
      <c r="H102" s="1" t="e">
        <f>-ic</f>
        <v>#NAME?</v>
      </c>
      <c r="I102" s="1" t="s">
        <v>873</v>
      </c>
      <c r="J102" s="1" t="s">
        <v>874</v>
      </c>
      <c r="K102" s="1" t="s">
        <v>875</v>
      </c>
      <c r="L102" s="1" t="s">
        <v>876</v>
      </c>
      <c r="M102" s="1" t="s">
        <v>877</v>
      </c>
      <c r="N102" s="1" t="s">
        <v>878</v>
      </c>
      <c r="O102" s="1" t="s">
        <v>879</v>
      </c>
    </row>
    <row r="103" s="1" customFormat="1" spans="1:15">
      <c r="A103" s="1" t="s">
        <v>15</v>
      </c>
      <c r="B103" s="1" t="s">
        <v>880</v>
      </c>
      <c r="C103" s="1" t="s">
        <v>17</v>
      </c>
      <c r="F103" s="1" t="s">
        <v>823</v>
      </c>
      <c r="G103" s="1" t="e">
        <f>-philia</f>
        <v>#NAME?</v>
      </c>
      <c r="I103" s="1" t="s">
        <v>881</v>
      </c>
      <c r="J103" s="1" t="s">
        <v>882</v>
      </c>
      <c r="K103" s="1" t="s">
        <v>883</v>
      </c>
      <c r="L103" s="1" t="s">
        <v>884</v>
      </c>
      <c r="M103" s="1" t="s">
        <v>885</v>
      </c>
      <c r="N103" s="1" t="s">
        <v>886</v>
      </c>
      <c r="O103" s="1" t="s">
        <v>887</v>
      </c>
    </row>
    <row r="104" s="1" customFormat="1" spans="1:15">
      <c r="A104" s="1" t="s">
        <v>15</v>
      </c>
      <c r="B104" s="1" t="s">
        <v>888</v>
      </c>
      <c r="C104" s="1" t="s">
        <v>123</v>
      </c>
      <c r="F104" s="1" t="s">
        <v>840</v>
      </c>
      <c r="G104" s="1" t="e">
        <f>-ot</f>
        <v>#NAME?</v>
      </c>
      <c r="H104" s="1" t="e">
        <f>-ize</f>
        <v>#NAME?</v>
      </c>
      <c r="I104" s="1" t="s">
        <v>889</v>
      </c>
      <c r="J104" s="1" t="s">
        <v>890</v>
      </c>
      <c r="K104" s="1" t="s">
        <v>891</v>
      </c>
      <c r="L104" s="1" t="s">
        <v>892</v>
      </c>
      <c r="M104" s="1" t="s">
        <v>893</v>
      </c>
      <c r="N104" s="1" t="s">
        <v>894</v>
      </c>
      <c r="O104" s="1" t="s">
        <v>895</v>
      </c>
    </row>
    <row r="105" s="1" customFormat="1" spans="1:15">
      <c r="A105" s="1" t="s">
        <v>15</v>
      </c>
      <c r="B105" s="1" t="s">
        <v>896</v>
      </c>
      <c r="C105" s="1" t="s">
        <v>27</v>
      </c>
      <c r="F105" s="1" t="s">
        <v>823</v>
      </c>
      <c r="G105" s="1" t="e">
        <f>-phag</f>
        <v>#NAME?</v>
      </c>
      <c r="H105" s="1" t="e">
        <f>-ous</f>
        <v>#NAME?</v>
      </c>
      <c r="I105" s="1" t="s">
        <v>897</v>
      </c>
      <c r="J105" s="1" t="s">
        <v>898</v>
      </c>
      <c r="K105" s="1" t="s">
        <v>899</v>
      </c>
      <c r="L105" s="1" t="s">
        <v>900</v>
      </c>
      <c r="M105" s="1" t="s">
        <v>901</v>
      </c>
      <c r="N105" s="1" t="s">
        <v>902</v>
      </c>
      <c r="O105" s="1" t="s">
        <v>903</v>
      </c>
    </row>
    <row r="106" s="1" customFormat="1" spans="1:15">
      <c r="A106" s="1" t="s">
        <v>15</v>
      </c>
      <c r="B106" s="1" t="s">
        <v>904</v>
      </c>
      <c r="C106" s="1" t="s">
        <v>27</v>
      </c>
      <c r="F106" s="1" t="s">
        <v>905</v>
      </c>
      <c r="G106" s="1" t="e">
        <f>-ative</f>
        <v>#NAME?</v>
      </c>
      <c r="I106" s="1" t="s">
        <v>906</v>
      </c>
      <c r="J106" s="1" t="s">
        <v>907</v>
      </c>
      <c r="K106" s="1" t="s">
        <v>908</v>
      </c>
      <c r="L106" s="1" t="s">
        <v>909</v>
      </c>
      <c r="M106" s="1" t="s">
        <v>910</v>
      </c>
      <c r="N106" s="1" t="s">
        <v>911</v>
      </c>
      <c r="O106" s="1" t="s">
        <v>912</v>
      </c>
    </row>
    <row r="107" s="1" customFormat="1" spans="1:15">
      <c r="A107" s="1" t="s">
        <v>15</v>
      </c>
      <c r="B107" s="1" t="s">
        <v>913</v>
      </c>
      <c r="C107" s="1" t="s">
        <v>44</v>
      </c>
      <c r="F107" s="1" t="s">
        <v>905</v>
      </c>
      <c r="G107" s="1" t="s">
        <v>914</v>
      </c>
      <c r="I107" s="1" t="s">
        <v>915</v>
      </c>
      <c r="J107" s="1" t="s">
        <v>916</v>
      </c>
      <c r="K107" s="1" t="s">
        <v>917</v>
      </c>
      <c r="L107" s="1" t="s">
        <v>918</v>
      </c>
      <c r="M107" s="1" t="s">
        <v>919</v>
      </c>
      <c r="N107" s="1" t="s">
        <v>920</v>
      </c>
      <c r="O107" s="1" t="s">
        <v>921</v>
      </c>
    </row>
    <row r="108" s="1" customFormat="1" spans="1:15">
      <c r="A108" s="1" t="s">
        <v>15</v>
      </c>
      <c r="B108" s="1" t="s">
        <v>922</v>
      </c>
      <c r="C108" s="1" t="s">
        <v>123</v>
      </c>
      <c r="F108" s="1" t="s">
        <v>905</v>
      </c>
      <c r="G108" s="1" t="s">
        <v>923</v>
      </c>
      <c r="H108" s="1" t="e">
        <f>-iate</f>
        <v>#NAME?</v>
      </c>
      <c r="I108" s="1" t="s">
        <v>924</v>
      </c>
      <c r="J108" s="1" t="s">
        <v>925</v>
      </c>
      <c r="K108" s="1" t="s">
        <v>926</v>
      </c>
      <c r="L108" s="1" t="s">
        <v>927</v>
      </c>
      <c r="M108" s="1" t="s">
        <v>928</v>
      </c>
      <c r="N108" s="1" t="s">
        <v>929</v>
      </c>
      <c r="O108" s="1" t="s">
        <v>930</v>
      </c>
    </row>
    <row r="109" s="1" customFormat="1" spans="1:15">
      <c r="A109" s="1" t="s">
        <v>15</v>
      </c>
      <c r="B109" s="1" t="s">
        <v>931</v>
      </c>
      <c r="C109" s="1" t="s">
        <v>123</v>
      </c>
      <c r="F109" s="1" t="s">
        <v>905</v>
      </c>
      <c r="G109" s="1" t="e">
        <f>-ate</f>
        <v>#NAME?</v>
      </c>
      <c r="I109" s="1" t="s">
        <v>932</v>
      </c>
      <c r="J109" s="1" t="s">
        <v>933</v>
      </c>
      <c r="K109" s="1" t="s">
        <v>934</v>
      </c>
      <c r="L109" s="1" t="s">
        <v>935</v>
      </c>
      <c r="M109" s="1" t="s">
        <v>936</v>
      </c>
      <c r="N109" s="1" t="s">
        <v>937</v>
      </c>
      <c r="O109" s="1" t="s">
        <v>938</v>
      </c>
    </row>
    <row r="110" s="1" customFormat="1" spans="1:15">
      <c r="A110" s="1" t="s">
        <v>15</v>
      </c>
      <c r="B110" s="1" t="s">
        <v>939</v>
      </c>
      <c r="C110" s="1" t="s">
        <v>27</v>
      </c>
      <c r="F110" s="1" t="s">
        <v>905</v>
      </c>
      <c r="G110" s="1" t="s">
        <v>914</v>
      </c>
      <c r="H110" s="1" t="e">
        <f>-ent</f>
        <v>#NAME?</v>
      </c>
      <c r="I110" s="1" t="s">
        <v>940</v>
      </c>
      <c r="J110" s="1" t="s">
        <v>941</v>
      </c>
      <c r="K110" s="1" t="s">
        <v>942</v>
      </c>
      <c r="L110" s="1" t="s">
        <v>943</v>
      </c>
      <c r="M110" s="1" t="s">
        <v>944</v>
      </c>
      <c r="N110" s="1" t="s">
        <v>945</v>
      </c>
      <c r="O110" s="1" t="s">
        <v>946</v>
      </c>
    </row>
    <row r="111" s="1" customFormat="1" spans="1:15">
      <c r="A111" s="1" t="s">
        <v>15</v>
      </c>
      <c r="B111" s="1" t="s">
        <v>947</v>
      </c>
      <c r="C111" s="1" t="s">
        <v>27</v>
      </c>
      <c r="F111" s="1" t="s">
        <v>905</v>
      </c>
      <c r="G111" s="1" t="s">
        <v>914</v>
      </c>
      <c r="H111" s="1" t="e">
        <f>-ible</f>
        <v>#NAME?</v>
      </c>
      <c r="I111" s="1" t="s">
        <v>948</v>
      </c>
      <c r="J111" s="1" t="s">
        <v>949</v>
      </c>
      <c r="K111" s="1" t="s">
        <v>950</v>
      </c>
      <c r="L111" s="1" t="s">
        <v>951</v>
      </c>
      <c r="M111" s="1" t="s">
        <v>952</v>
      </c>
      <c r="N111" s="1" t="s">
        <v>953</v>
      </c>
      <c r="O111" s="1" t="s">
        <v>954</v>
      </c>
    </row>
    <row r="112" s="1" customFormat="1" spans="1:15">
      <c r="A112" s="1" t="s">
        <v>15</v>
      </c>
      <c r="B112" s="1" t="s">
        <v>955</v>
      </c>
      <c r="C112" s="1" t="s">
        <v>17</v>
      </c>
      <c r="F112" s="1" t="s">
        <v>905</v>
      </c>
      <c r="G112" s="1" t="s">
        <v>914</v>
      </c>
      <c r="H112" s="1" t="e">
        <f>-ence</f>
        <v>#NAME?</v>
      </c>
      <c r="I112" s="1" t="s">
        <v>956</v>
      </c>
      <c r="J112" s="1" t="s">
        <v>957</v>
      </c>
      <c r="K112" s="1" t="s">
        <v>958</v>
      </c>
      <c r="L112" s="1" t="s">
        <v>959</v>
      </c>
      <c r="M112" s="1" t="s">
        <v>960</v>
      </c>
      <c r="N112" s="1" t="s">
        <v>961</v>
      </c>
      <c r="O112" s="1" t="s">
        <v>962</v>
      </c>
    </row>
    <row r="113" s="1" customFormat="1" spans="1:15">
      <c r="A113" s="1" t="s">
        <v>15</v>
      </c>
      <c r="B113" s="1" t="s">
        <v>963</v>
      </c>
      <c r="C113" s="1" t="s">
        <v>17</v>
      </c>
      <c r="F113" s="1" t="s">
        <v>905</v>
      </c>
      <c r="G113" s="1" t="s">
        <v>923</v>
      </c>
      <c r="H113" s="1" t="e">
        <f>-iation</f>
        <v>#NAME?</v>
      </c>
      <c r="I113" s="1" t="s">
        <v>964</v>
      </c>
      <c r="J113" s="1" t="s">
        <v>965</v>
      </c>
      <c r="K113" s="1" t="s">
        <v>966</v>
      </c>
      <c r="L113" s="1" t="s">
        <v>967</v>
      </c>
      <c r="M113" s="1" t="s">
        <v>968</v>
      </c>
      <c r="N113" s="1" t="s">
        <v>969</v>
      </c>
      <c r="O113" s="1" t="s">
        <v>970</v>
      </c>
    </row>
    <row r="114" s="1" customFormat="1" spans="1:15">
      <c r="A114" s="1" t="s">
        <v>15</v>
      </c>
      <c r="B114" s="1" t="s">
        <v>971</v>
      </c>
      <c r="C114" s="1" t="s">
        <v>123</v>
      </c>
      <c r="D114" s="1" t="s">
        <v>972</v>
      </c>
      <c r="F114" s="1" t="s">
        <v>905</v>
      </c>
      <c r="G114" s="1" t="e">
        <f>-ate</f>
        <v>#NAME?</v>
      </c>
      <c r="I114" s="1" t="s">
        <v>973</v>
      </c>
      <c r="J114" s="1" t="s">
        <v>974</v>
      </c>
      <c r="K114" s="1" t="s">
        <v>975</v>
      </c>
      <c r="L114" s="1" t="s">
        <v>976</v>
      </c>
      <c r="M114" s="1" t="s">
        <v>977</v>
      </c>
      <c r="N114" s="1" t="s">
        <v>978</v>
      </c>
      <c r="O114" s="1" t="s">
        <v>979</v>
      </c>
    </row>
    <row r="115" s="1" customFormat="1" spans="1:15">
      <c r="A115" s="1" t="s">
        <v>15</v>
      </c>
      <c r="B115" s="1" t="s">
        <v>980</v>
      </c>
      <c r="C115" s="1" t="s">
        <v>17</v>
      </c>
      <c r="D115" s="1" t="s">
        <v>133</v>
      </c>
      <c r="F115" s="1" t="s">
        <v>905</v>
      </c>
      <c r="G115" s="1" t="e">
        <f>-ade</f>
        <v>#NAME?</v>
      </c>
      <c r="I115" s="1" t="s">
        <v>981</v>
      </c>
      <c r="J115" s="1" t="s">
        <v>982</v>
      </c>
      <c r="K115" s="1" t="s">
        <v>983</v>
      </c>
      <c r="L115" s="1" t="s">
        <v>984</v>
      </c>
      <c r="M115" s="1" t="s">
        <v>985</v>
      </c>
      <c r="N115" s="1" t="s">
        <v>986</v>
      </c>
      <c r="O115" s="1" t="s">
        <v>987</v>
      </c>
    </row>
    <row r="116" s="1" customFormat="1" spans="1:15">
      <c r="A116" s="1" t="s">
        <v>15</v>
      </c>
      <c r="B116" s="1" t="s">
        <v>988</v>
      </c>
      <c r="C116" s="1" t="s">
        <v>27</v>
      </c>
      <c r="D116" s="1" t="s">
        <v>989</v>
      </c>
      <c r="F116" s="1" t="s">
        <v>990</v>
      </c>
      <c r="G116" s="1" t="e">
        <f>-ic</f>
        <v>#NAME?</v>
      </c>
      <c r="I116" s="1" t="s">
        <v>991</v>
      </c>
      <c r="J116" s="1" t="s">
        <v>992</v>
      </c>
      <c r="K116" s="1" t="s">
        <v>993</v>
      </c>
      <c r="L116" s="1" t="s">
        <v>994</v>
      </c>
      <c r="M116" s="1" t="s">
        <v>995</v>
      </c>
      <c r="N116" s="1" t="s">
        <v>996</v>
      </c>
      <c r="O116" s="1" t="s">
        <v>997</v>
      </c>
    </row>
    <row r="117" s="1" customFormat="1" spans="1:15">
      <c r="A117" s="1" t="s">
        <v>15</v>
      </c>
      <c r="B117" s="1" t="s">
        <v>998</v>
      </c>
      <c r="C117" s="1" t="s">
        <v>17</v>
      </c>
      <c r="D117" s="1" t="s">
        <v>989</v>
      </c>
      <c r="F117" s="1" t="s">
        <v>999</v>
      </c>
      <c r="G117" s="1" t="e">
        <f>-e</f>
        <v>#NAME?</v>
      </c>
      <c r="I117" s="1" t="s">
        <v>1000</v>
      </c>
      <c r="J117" s="1" t="s">
        <v>1001</v>
      </c>
      <c r="K117" s="1" t="s">
        <v>1002</v>
      </c>
      <c r="L117" s="1" t="s">
        <v>1003</v>
      </c>
      <c r="M117" s="1" t="s">
        <v>1004</v>
      </c>
      <c r="N117" s="1" t="s">
        <v>1005</v>
      </c>
      <c r="O117" s="1" t="s">
        <v>1006</v>
      </c>
    </row>
    <row r="118" s="1" customFormat="1" spans="1:15">
      <c r="A118" s="1" t="s">
        <v>15</v>
      </c>
      <c r="B118" s="1" t="s">
        <v>1007</v>
      </c>
      <c r="C118" s="1" t="s">
        <v>17</v>
      </c>
      <c r="D118" s="1" t="s">
        <v>989</v>
      </c>
      <c r="F118" s="1" t="s">
        <v>563</v>
      </c>
      <c r="G118" s="1" t="e">
        <f>-ism</f>
        <v>#NAME?</v>
      </c>
      <c r="I118" s="1" t="s">
        <v>1008</v>
      </c>
      <c r="J118" s="1" t="s">
        <v>1009</v>
      </c>
      <c r="K118" s="1" t="s">
        <v>1010</v>
      </c>
      <c r="L118" s="1" t="s">
        <v>1011</v>
      </c>
      <c r="M118" s="1" t="s">
        <v>1012</v>
      </c>
      <c r="N118" s="1" t="s">
        <v>1013</v>
      </c>
      <c r="O118" s="1" t="s">
        <v>1014</v>
      </c>
    </row>
    <row r="119" s="1" customFormat="1" spans="1:15">
      <c r="A119" s="1" t="s">
        <v>15</v>
      </c>
      <c r="B119" s="1" t="s">
        <v>1015</v>
      </c>
      <c r="C119" s="1" t="s">
        <v>27</v>
      </c>
      <c r="D119" s="1" t="s">
        <v>989</v>
      </c>
      <c r="F119" s="1" t="s">
        <v>1016</v>
      </c>
      <c r="G119" s="1" t="e">
        <f>-ic</f>
        <v>#NAME?</v>
      </c>
      <c r="H119" s="1" t="e">
        <f>-al</f>
        <v>#NAME?</v>
      </c>
      <c r="I119" s="1" t="s">
        <v>1017</v>
      </c>
      <c r="J119" s="1" t="s">
        <v>1018</v>
      </c>
      <c r="K119" s="1" t="s">
        <v>1019</v>
      </c>
      <c r="L119" s="1" t="s">
        <v>1020</v>
      </c>
      <c r="M119" s="1" t="s">
        <v>1021</v>
      </c>
      <c r="N119" s="1" t="s">
        <v>1022</v>
      </c>
      <c r="O119" s="1" t="s">
        <v>1023</v>
      </c>
    </row>
    <row r="120" s="1" customFormat="1" spans="1:15">
      <c r="A120" s="1" t="s">
        <v>15</v>
      </c>
      <c r="B120" s="1" t="s">
        <v>1024</v>
      </c>
      <c r="C120" s="1" t="s">
        <v>27</v>
      </c>
      <c r="D120" s="1" t="s">
        <v>989</v>
      </c>
      <c r="F120" s="1" t="s">
        <v>999</v>
      </c>
      <c r="G120" s="1" t="e">
        <f>-al</f>
        <v>#NAME?</v>
      </c>
      <c r="I120" s="1" t="s">
        <v>1025</v>
      </c>
      <c r="J120" s="1" t="s">
        <v>1026</v>
      </c>
      <c r="K120" s="1" t="s">
        <v>1027</v>
      </c>
      <c r="L120" s="1" t="s">
        <v>1028</v>
      </c>
      <c r="M120" s="1" t="s">
        <v>1029</v>
      </c>
      <c r="N120" s="1" t="s">
        <v>1030</v>
      </c>
      <c r="O120" s="1" t="s">
        <v>1031</v>
      </c>
    </row>
    <row r="121" s="1" customFormat="1" spans="1:15">
      <c r="A121" s="1" t="s">
        <v>15</v>
      </c>
      <c r="B121" s="1" t="s">
        <v>1032</v>
      </c>
      <c r="C121" s="1" t="s">
        <v>17</v>
      </c>
      <c r="D121" s="1" t="s">
        <v>989</v>
      </c>
      <c r="F121" s="1" t="s">
        <v>1033</v>
      </c>
      <c r="G121" s="1" t="e">
        <f>-e</f>
        <v>#NAME?</v>
      </c>
      <c r="I121" s="1" t="s">
        <v>1034</v>
      </c>
      <c r="J121" s="1" t="s">
        <v>1035</v>
      </c>
      <c r="K121" s="1" t="s">
        <v>1036</v>
      </c>
      <c r="L121" s="1" t="s">
        <v>1037</v>
      </c>
      <c r="M121" s="1" t="s">
        <v>1038</v>
      </c>
      <c r="N121" s="1" t="s">
        <v>1039</v>
      </c>
      <c r="O121" s="1" t="s">
        <v>1040</v>
      </c>
    </row>
    <row r="122" s="1" customFormat="1" spans="1:15">
      <c r="A122" s="1" t="s">
        <v>15</v>
      </c>
      <c r="B122" s="1" t="s">
        <v>1041</v>
      </c>
      <c r="C122" s="1" t="s">
        <v>17</v>
      </c>
      <c r="D122" s="1" t="s">
        <v>989</v>
      </c>
      <c r="F122" s="1" t="s">
        <v>1042</v>
      </c>
      <c r="I122" s="1" t="s">
        <v>1043</v>
      </c>
      <c r="J122" s="1" t="s">
        <v>1044</v>
      </c>
      <c r="K122" s="1" t="s">
        <v>1045</v>
      </c>
      <c r="L122" s="1" t="s">
        <v>1046</v>
      </c>
      <c r="M122" s="1" t="s">
        <v>1047</v>
      </c>
      <c r="N122" s="1" t="s">
        <v>1048</v>
      </c>
      <c r="O122" s="1" t="s">
        <v>1049</v>
      </c>
    </row>
    <row r="123" s="1" customFormat="1" spans="1:15">
      <c r="A123" s="1" t="s">
        <v>15</v>
      </c>
      <c r="B123" s="1" t="s">
        <v>1050</v>
      </c>
      <c r="C123" s="1" t="s">
        <v>105</v>
      </c>
      <c r="D123" s="1" t="s">
        <v>989</v>
      </c>
      <c r="F123" s="1" t="s">
        <v>1051</v>
      </c>
      <c r="G123" s="1" t="e">
        <f>-al</f>
        <v>#NAME?</v>
      </c>
      <c r="I123" s="1" t="s">
        <v>1052</v>
      </c>
      <c r="J123" s="1" t="s">
        <v>1053</v>
      </c>
      <c r="K123" s="1" t="s">
        <v>1054</v>
      </c>
      <c r="L123" s="1" t="s">
        <v>1055</v>
      </c>
      <c r="M123" s="1" t="s">
        <v>1056</v>
      </c>
      <c r="N123" s="1" t="s">
        <v>1057</v>
      </c>
      <c r="O123" s="1" t="s">
        <v>1058</v>
      </c>
    </row>
    <row r="124" s="1" customFormat="1" spans="1:15">
      <c r="A124" s="1" t="s">
        <v>15</v>
      </c>
      <c r="B124" s="1" t="s">
        <v>1059</v>
      </c>
      <c r="C124" s="1" t="s">
        <v>17</v>
      </c>
      <c r="D124" s="1" t="s">
        <v>989</v>
      </c>
      <c r="F124" s="1" t="s">
        <v>563</v>
      </c>
      <c r="G124" s="1" t="e">
        <f>-ist</f>
        <v>#NAME?</v>
      </c>
      <c r="I124" s="1" t="s">
        <v>1060</v>
      </c>
      <c r="J124" s="1" t="s">
        <v>1061</v>
      </c>
      <c r="K124" s="1" t="s">
        <v>1062</v>
      </c>
      <c r="L124" s="1" t="s">
        <v>1063</v>
      </c>
      <c r="M124" s="1" t="s">
        <v>1064</v>
      </c>
      <c r="N124" s="1" t="s">
        <v>1065</v>
      </c>
      <c r="O124" s="1" t="s">
        <v>1066</v>
      </c>
    </row>
    <row r="125" s="1" customFormat="1" spans="1:15">
      <c r="A125" s="1" t="s">
        <v>15</v>
      </c>
      <c r="B125" s="1" t="s">
        <v>1067</v>
      </c>
      <c r="C125" s="1" t="s">
        <v>17</v>
      </c>
      <c r="D125" s="1" t="s">
        <v>989</v>
      </c>
      <c r="F125" s="1" t="s">
        <v>999</v>
      </c>
      <c r="G125" s="1" t="e">
        <f>-ology</f>
        <v>#NAME?</v>
      </c>
      <c r="I125" s="1" t="s">
        <v>1068</v>
      </c>
      <c r="J125" s="1" t="s">
        <v>1069</v>
      </c>
      <c r="K125" s="1" t="s">
        <v>1070</v>
      </c>
      <c r="L125" s="1" t="s">
        <v>1071</v>
      </c>
      <c r="M125" s="1" t="s">
        <v>1072</v>
      </c>
      <c r="N125" s="1" t="s">
        <v>1073</v>
      </c>
      <c r="O125" s="1" t="s">
        <v>1074</v>
      </c>
    </row>
    <row r="126" s="1" customFormat="1" spans="1:15">
      <c r="A126" s="1" t="s">
        <v>15</v>
      </c>
      <c r="B126" s="1" t="s">
        <v>1075</v>
      </c>
      <c r="C126" s="1" t="s">
        <v>17</v>
      </c>
      <c r="F126" s="1" t="s">
        <v>999</v>
      </c>
      <c r="G126" s="1" t="e">
        <f>-ure</f>
        <v>#NAME?</v>
      </c>
      <c r="I126" s="1" t="s">
        <v>1076</v>
      </c>
      <c r="J126" s="1" t="s">
        <v>1077</v>
      </c>
      <c r="K126" s="1" t="s">
        <v>1078</v>
      </c>
      <c r="L126" s="1" t="s">
        <v>1079</v>
      </c>
      <c r="M126" s="1" t="s">
        <v>1080</v>
      </c>
      <c r="N126" s="1" t="s">
        <v>1081</v>
      </c>
      <c r="O126" s="1" t="s">
        <v>1082</v>
      </c>
    </row>
    <row r="127" s="1" customFormat="1" spans="1:15">
      <c r="A127" s="1" t="s">
        <v>15</v>
      </c>
      <c r="B127" s="1" t="s">
        <v>1083</v>
      </c>
      <c r="C127" s="1" t="s">
        <v>105</v>
      </c>
      <c r="F127" s="1" t="s">
        <v>999</v>
      </c>
      <c r="G127" s="1" t="e">
        <f>-ive</f>
        <v>#NAME?</v>
      </c>
      <c r="I127" s="1" t="s">
        <v>1084</v>
      </c>
      <c r="J127" s="1" t="s">
        <v>1085</v>
      </c>
      <c r="K127" s="1" t="s">
        <v>1086</v>
      </c>
      <c r="L127" s="1" t="s">
        <v>1087</v>
      </c>
      <c r="M127" s="1" t="s">
        <v>1088</v>
      </c>
      <c r="N127" s="1" t="s">
        <v>1089</v>
      </c>
      <c r="O127" s="1" t="s">
        <v>1090</v>
      </c>
    </row>
    <row r="128" s="1" customFormat="1" spans="1:15">
      <c r="A128" s="1" t="s">
        <v>15</v>
      </c>
      <c r="B128" s="1" t="s">
        <v>1091</v>
      </c>
      <c r="C128" s="1" t="s">
        <v>17</v>
      </c>
      <c r="F128" s="1" t="s">
        <v>999</v>
      </c>
      <c r="G128" s="1" t="e">
        <f>-ion</f>
        <v>#NAME?</v>
      </c>
      <c r="I128" s="1" t="s">
        <v>1092</v>
      </c>
      <c r="J128" s="1" t="s">
        <v>1093</v>
      </c>
      <c r="K128" s="1" t="s">
        <v>1094</v>
      </c>
      <c r="L128" s="1" t="s">
        <v>1095</v>
      </c>
      <c r="M128" s="1" t="s">
        <v>1096</v>
      </c>
      <c r="N128" s="1" t="s">
        <v>1097</v>
      </c>
      <c r="O128" s="1" t="s">
        <v>1098</v>
      </c>
    </row>
    <row r="129" s="1" customFormat="1" spans="1:15">
      <c r="A129" s="1" t="s">
        <v>15</v>
      </c>
      <c r="B129" s="1" t="s">
        <v>1099</v>
      </c>
      <c r="C129" s="1" t="s">
        <v>27</v>
      </c>
      <c r="F129" s="1" t="s">
        <v>999</v>
      </c>
      <c r="G129" s="1" t="e">
        <f>-ure</f>
        <v>#NAME?</v>
      </c>
      <c r="H129" s="1" t="e">
        <f>-al</f>
        <v>#NAME?</v>
      </c>
      <c r="I129" s="1" t="s">
        <v>1100</v>
      </c>
      <c r="J129" s="1" t="s">
        <v>1101</v>
      </c>
      <c r="K129" s="1" t="s">
        <v>1102</v>
      </c>
      <c r="L129" s="1" t="s">
        <v>1103</v>
      </c>
      <c r="M129" s="1" t="s">
        <v>1104</v>
      </c>
      <c r="N129" s="1" t="s">
        <v>1105</v>
      </c>
      <c r="O129" s="1" t="s">
        <v>1106</v>
      </c>
    </row>
    <row r="130" s="1" customFormat="1" spans="1:15">
      <c r="A130" s="1" t="s">
        <v>15</v>
      </c>
      <c r="B130" s="1" t="s">
        <v>1107</v>
      </c>
      <c r="C130" s="1" t="s">
        <v>27</v>
      </c>
      <c r="D130" s="1" t="s">
        <v>1108</v>
      </c>
      <c r="F130" s="1" t="s">
        <v>999</v>
      </c>
      <c r="G130" s="1" t="e">
        <f>-ion</f>
        <v>#NAME?</v>
      </c>
      <c r="H130" s="1" t="e">
        <f>-al</f>
        <v>#NAME?</v>
      </c>
      <c r="I130" s="1" t="s">
        <v>1109</v>
      </c>
      <c r="J130" s="1" t="s">
        <v>1110</v>
      </c>
      <c r="K130" s="1" t="s">
        <v>1111</v>
      </c>
      <c r="L130" s="1" t="s">
        <v>1112</v>
      </c>
      <c r="M130" s="1" t="s">
        <v>1113</v>
      </c>
      <c r="N130" s="1" t="s">
        <v>1114</v>
      </c>
      <c r="O130" s="1" t="s">
        <v>1115</v>
      </c>
    </row>
    <row r="131" s="1" customFormat="1" spans="1:15">
      <c r="A131" s="1" t="s">
        <v>15</v>
      </c>
      <c r="B131" s="1" t="s">
        <v>1116</v>
      </c>
      <c r="C131" s="1" t="s">
        <v>27</v>
      </c>
      <c r="D131" s="1" t="s">
        <v>124</v>
      </c>
      <c r="F131" s="1" t="s">
        <v>999</v>
      </c>
      <c r="G131" s="1" t="e">
        <f>-e</f>
        <v>#NAME?</v>
      </c>
      <c r="I131" s="1" t="s">
        <v>1117</v>
      </c>
      <c r="J131" s="1" t="s">
        <v>1118</v>
      </c>
      <c r="K131" s="1" t="s">
        <v>1119</v>
      </c>
      <c r="L131" s="1" t="s">
        <v>1120</v>
      </c>
      <c r="M131" s="1" t="s">
        <v>1121</v>
      </c>
      <c r="N131" s="1" t="s">
        <v>1122</v>
      </c>
      <c r="O131" s="1" t="s">
        <v>1123</v>
      </c>
    </row>
    <row r="132" s="1" customFormat="1" spans="1:15">
      <c r="A132" s="1" t="s">
        <v>15</v>
      </c>
      <c r="B132" s="1" t="s">
        <v>1124</v>
      </c>
      <c r="C132" s="1" t="s">
        <v>27</v>
      </c>
      <c r="F132" s="1" t="s">
        <v>1125</v>
      </c>
      <c r="G132" s="1" t="e">
        <f>-ent</f>
        <v>#NAME?</v>
      </c>
      <c r="I132" s="1" t="s">
        <v>1126</v>
      </c>
      <c r="J132" s="1" t="s">
        <v>1127</v>
      </c>
      <c r="K132" s="1" t="s">
        <v>1128</v>
      </c>
      <c r="L132" s="1" t="s">
        <v>1129</v>
      </c>
      <c r="M132" s="1" t="s">
        <v>1130</v>
      </c>
      <c r="N132" s="1" t="s">
        <v>1131</v>
      </c>
      <c r="O132" s="1" t="s">
        <v>1132</v>
      </c>
    </row>
    <row r="133" s="1" customFormat="1" spans="1:15">
      <c r="A133" s="1" t="s">
        <v>15</v>
      </c>
      <c r="B133" s="1" t="s">
        <v>1133</v>
      </c>
      <c r="C133" s="1" t="s">
        <v>27</v>
      </c>
      <c r="D133" s="1" t="s">
        <v>1134</v>
      </c>
      <c r="F133" s="1" t="s">
        <v>999</v>
      </c>
      <c r="G133" s="1" t="e">
        <f>-al</f>
        <v>#NAME?</v>
      </c>
      <c r="I133" s="1" t="s">
        <v>1135</v>
      </c>
      <c r="J133" s="1" t="s">
        <v>1136</v>
      </c>
      <c r="K133" s="1" t="s">
        <v>1137</v>
      </c>
      <c r="L133" s="1" t="s">
        <v>1138</v>
      </c>
      <c r="M133" s="1" t="s">
        <v>1139</v>
      </c>
      <c r="N133" s="1" t="s">
        <v>1140</v>
      </c>
      <c r="O133" s="1" t="s">
        <v>1141</v>
      </c>
    </row>
    <row r="134" s="1" customFormat="1" spans="1:15">
      <c r="A134" s="1" t="s">
        <v>15</v>
      </c>
      <c r="B134" s="1" t="s">
        <v>1142</v>
      </c>
      <c r="C134" s="1" t="s">
        <v>17</v>
      </c>
      <c r="F134" s="1" t="s">
        <v>999</v>
      </c>
      <c r="G134" s="1" t="e">
        <f>-ion</f>
        <v>#NAME?</v>
      </c>
      <c r="H134" s="1" t="e">
        <f>-al-ity</f>
        <v>#NAME?</v>
      </c>
      <c r="I134" s="1" t="s">
        <v>1143</v>
      </c>
      <c r="J134" s="1" t="s">
        <v>1144</v>
      </c>
      <c r="K134" s="1" t="s">
        <v>1145</v>
      </c>
      <c r="L134" s="1" t="s">
        <v>1146</v>
      </c>
      <c r="M134" s="1" t="s">
        <v>1147</v>
      </c>
      <c r="N134" s="1" t="s">
        <v>1148</v>
      </c>
      <c r="O134" s="1" t="s">
        <v>1149</v>
      </c>
    </row>
    <row r="135" s="1" customFormat="1" spans="1:15">
      <c r="A135" s="1" t="s">
        <v>15</v>
      </c>
      <c r="B135" s="1" t="s">
        <v>1150</v>
      </c>
      <c r="C135" s="1" t="s">
        <v>17</v>
      </c>
      <c r="D135" s="1" t="s">
        <v>133</v>
      </c>
      <c r="F135" s="1" t="s">
        <v>1151</v>
      </c>
      <c r="G135" s="1" t="e">
        <f>-ance</f>
        <v>#NAME?</v>
      </c>
      <c r="I135" s="1" t="s">
        <v>1152</v>
      </c>
      <c r="J135" s="1" t="s">
        <v>1153</v>
      </c>
      <c r="K135" s="1" t="s">
        <v>1154</v>
      </c>
      <c r="L135" s="1" t="s">
        <v>1155</v>
      </c>
      <c r="M135" s="1" t="s">
        <v>1156</v>
      </c>
      <c r="N135" s="1" t="s">
        <v>1157</v>
      </c>
      <c r="O135" s="1" t="s">
        <v>1158</v>
      </c>
    </row>
    <row r="136" s="1" customFormat="1" spans="1:15">
      <c r="A136" s="1" t="s">
        <v>15</v>
      </c>
      <c r="B136" s="1" t="s">
        <v>1159</v>
      </c>
      <c r="C136" s="1" t="s">
        <v>17</v>
      </c>
      <c r="F136" s="1" t="s">
        <v>1160</v>
      </c>
      <c r="G136" s="1" t="e">
        <f>-y</f>
        <v>#NAME?</v>
      </c>
      <c r="I136" s="1" t="s">
        <v>1161</v>
      </c>
      <c r="J136" s="1" t="s">
        <v>1162</v>
      </c>
      <c r="K136" s="1" t="s">
        <v>1163</v>
      </c>
      <c r="L136" s="1" t="s">
        <v>1164</v>
      </c>
      <c r="M136" s="1" t="s">
        <v>1165</v>
      </c>
      <c r="N136" s="1" t="s">
        <v>1166</v>
      </c>
      <c r="O136" s="1" t="s">
        <v>1167</v>
      </c>
    </row>
    <row r="137" s="1" customFormat="1" spans="1:15">
      <c r="A137" s="1" t="s">
        <v>15</v>
      </c>
      <c r="B137" s="1" t="s">
        <v>1168</v>
      </c>
      <c r="C137" s="1" t="s">
        <v>123</v>
      </c>
      <c r="F137" s="1" t="s">
        <v>1160</v>
      </c>
      <c r="G137" s="1" t="e">
        <f>-ig</f>
        <v>#NAME?</v>
      </c>
      <c r="H137" s="1" t="e">
        <f>-ate</f>
        <v>#NAME?</v>
      </c>
      <c r="I137" s="1" t="s">
        <v>1169</v>
      </c>
      <c r="J137" s="1" t="s">
        <v>1170</v>
      </c>
      <c r="K137" s="1" t="s">
        <v>1171</v>
      </c>
      <c r="L137" s="1" t="s">
        <v>1172</v>
      </c>
      <c r="M137" s="1" t="s">
        <v>1173</v>
      </c>
      <c r="N137" s="1" t="s">
        <v>1174</v>
      </c>
      <c r="O137" s="1" t="s">
        <v>1175</v>
      </c>
    </row>
    <row r="138" s="1" customFormat="1" spans="1:15">
      <c r="A138" s="1" t="s">
        <v>15</v>
      </c>
      <c r="B138" s="1" t="s">
        <v>1176</v>
      </c>
      <c r="C138" s="1" t="s">
        <v>17</v>
      </c>
      <c r="F138" s="1" t="s">
        <v>1160</v>
      </c>
      <c r="G138" s="1" t="e">
        <f>-ig</f>
        <v>#NAME?</v>
      </c>
      <c r="H138" s="1" t="e">
        <f>-ation</f>
        <v>#NAME?</v>
      </c>
      <c r="I138" s="1" t="s">
        <v>1177</v>
      </c>
      <c r="J138" s="1" t="s">
        <v>1178</v>
      </c>
      <c r="K138" s="1" t="s">
        <v>1179</v>
      </c>
      <c r="L138" s="1" t="s">
        <v>1180</v>
      </c>
      <c r="M138" s="1" t="s">
        <v>1181</v>
      </c>
      <c r="N138" s="1" t="s">
        <v>1182</v>
      </c>
      <c r="O138" s="1" t="s">
        <v>1183</v>
      </c>
    </row>
    <row r="139" s="1" customFormat="1" spans="1:15">
      <c r="A139" s="1" t="s">
        <v>15</v>
      </c>
      <c r="B139" s="1" t="s">
        <v>1184</v>
      </c>
      <c r="C139" s="1" t="s">
        <v>17</v>
      </c>
      <c r="F139" s="1" t="s">
        <v>1160</v>
      </c>
      <c r="G139" s="1" t="e">
        <f>-ig</f>
        <v>#NAME?</v>
      </c>
      <c r="H139" s="1" t="e">
        <f>-ator</f>
        <v>#NAME?</v>
      </c>
      <c r="I139" s="1" t="s">
        <v>1185</v>
      </c>
      <c r="J139" s="1" t="s">
        <v>1186</v>
      </c>
      <c r="K139" s="1" t="s">
        <v>1187</v>
      </c>
      <c r="L139" s="1" t="s">
        <v>1188</v>
      </c>
      <c r="M139" s="1" t="s">
        <v>1189</v>
      </c>
      <c r="N139" s="1" t="s">
        <v>1190</v>
      </c>
      <c r="O139" s="1" t="s">
        <v>1191</v>
      </c>
    </row>
    <row r="140" s="1" customFormat="1" spans="1:15">
      <c r="A140" s="1" t="s">
        <v>15</v>
      </c>
      <c r="B140" s="1" t="s">
        <v>1192</v>
      </c>
      <c r="C140" s="1" t="s">
        <v>17</v>
      </c>
      <c r="D140" s="1" t="s">
        <v>1193</v>
      </c>
      <c r="F140" s="1" t="s">
        <v>1194</v>
      </c>
      <c r="I140" s="1" t="s">
        <v>1195</v>
      </c>
      <c r="J140" s="1" t="s">
        <v>1196</v>
      </c>
      <c r="K140" s="1" t="s">
        <v>1197</v>
      </c>
      <c r="L140" s="1" t="s">
        <v>1198</v>
      </c>
      <c r="M140" s="1" t="s">
        <v>1199</v>
      </c>
      <c r="N140" s="1" t="s">
        <v>1200</v>
      </c>
      <c r="O140" s="1" t="s">
        <v>1201</v>
      </c>
    </row>
    <row r="141" s="1" customFormat="1" spans="1:15">
      <c r="A141" s="1" t="s">
        <v>15</v>
      </c>
      <c r="B141" s="1" t="s">
        <v>1202</v>
      </c>
      <c r="C141" s="1" t="s">
        <v>27</v>
      </c>
      <c r="F141" s="1" t="s">
        <v>1194</v>
      </c>
      <c r="G141" s="1" t="e">
        <f>-ic</f>
        <v>#NAME?</v>
      </c>
      <c r="H141" s="1" t="e">
        <f>-al</f>
        <v>#NAME?</v>
      </c>
      <c r="I141" s="1" t="s">
        <v>1203</v>
      </c>
      <c r="J141" s="1" t="s">
        <v>1204</v>
      </c>
      <c r="K141" s="1" t="s">
        <v>1205</v>
      </c>
      <c r="L141" s="1" t="s">
        <v>1206</v>
      </c>
      <c r="M141" s="1" t="s">
        <v>1207</v>
      </c>
      <c r="N141" s="1" t="s">
        <v>1208</v>
      </c>
      <c r="O141" s="1" t="s">
        <v>1209</v>
      </c>
    </row>
    <row r="142" s="1" customFormat="1" spans="1:15">
      <c r="A142" s="1" t="s">
        <v>15</v>
      </c>
      <c r="B142" s="1" t="s">
        <v>1210</v>
      </c>
      <c r="C142" s="1" t="s">
        <v>27</v>
      </c>
      <c r="F142" s="1" t="s">
        <v>1160</v>
      </c>
      <c r="G142" s="1" t="e">
        <f>-al</f>
        <v>#NAME?</v>
      </c>
      <c r="I142" s="1" t="s">
        <v>1211</v>
      </c>
      <c r="J142" s="1" t="s">
        <v>1212</v>
      </c>
      <c r="K142" s="1" t="s">
        <v>1213</v>
      </c>
      <c r="L142" s="1" t="s">
        <v>1214</v>
      </c>
      <c r="M142" s="1" t="s">
        <v>1215</v>
      </c>
      <c r="N142" s="1" t="s">
        <v>1216</v>
      </c>
      <c r="O142" s="1" t="s">
        <v>1217</v>
      </c>
    </row>
    <row r="143" s="1" customFormat="1" spans="1:15">
      <c r="A143" s="1" t="s">
        <v>15</v>
      </c>
      <c r="B143" s="1" t="s">
        <v>1218</v>
      </c>
      <c r="C143" s="1" t="s">
        <v>17</v>
      </c>
      <c r="F143" s="1" t="s">
        <v>1219</v>
      </c>
      <c r="G143" s="1" t="e">
        <f>-ea</f>
        <v>#NAME?</v>
      </c>
      <c r="I143" s="1" t="s">
        <v>1220</v>
      </c>
      <c r="J143" s="1" t="s">
        <v>1221</v>
      </c>
      <c r="K143" s="1" t="s">
        <v>1222</v>
      </c>
      <c r="L143" s="1" t="s">
        <v>1223</v>
      </c>
      <c r="M143" s="1" t="s">
        <v>1224</v>
      </c>
      <c r="N143" s="1" t="s">
        <v>1225</v>
      </c>
      <c r="O143" s="1" t="s">
        <v>1226</v>
      </c>
    </row>
    <row r="144" s="1" customFormat="1" spans="1:15">
      <c r="A144" s="1" t="s">
        <v>15</v>
      </c>
      <c r="B144" s="1" t="s">
        <v>1227</v>
      </c>
      <c r="C144" s="1" t="s">
        <v>17</v>
      </c>
      <c r="D144" s="1" t="s">
        <v>1228</v>
      </c>
      <c r="F144" s="1" t="s">
        <v>1194</v>
      </c>
      <c r="I144" s="1" t="s">
        <v>1229</v>
      </c>
      <c r="J144" s="1" t="s">
        <v>1196</v>
      </c>
      <c r="K144" s="1" t="s">
        <v>1230</v>
      </c>
      <c r="L144" s="1" t="s">
        <v>1231</v>
      </c>
      <c r="M144" s="1" t="s">
        <v>1232</v>
      </c>
      <c r="N144" s="1" t="s">
        <v>1233</v>
      </c>
      <c r="O144" s="1" t="s">
        <v>1234</v>
      </c>
    </row>
    <row r="145" s="1" customFormat="1" spans="1:15">
      <c r="A145" s="1" t="s">
        <v>15</v>
      </c>
      <c r="B145" s="1" t="s">
        <v>1235</v>
      </c>
      <c r="C145" s="1" t="s">
        <v>123</v>
      </c>
      <c r="D145" s="1" t="s">
        <v>1236</v>
      </c>
      <c r="F145" s="1" t="s">
        <v>1160</v>
      </c>
      <c r="G145" s="1" t="e">
        <f>-ig</f>
        <v>#NAME?</v>
      </c>
      <c r="H145" s="1" t="e">
        <f>-ate</f>
        <v>#NAME?</v>
      </c>
      <c r="I145" s="1" t="s">
        <v>1237</v>
      </c>
      <c r="J145" s="1" t="s">
        <v>1238</v>
      </c>
      <c r="K145" s="1" t="s">
        <v>1239</v>
      </c>
      <c r="L145" s="1" t="s">
        <v>1240</v>
      </c>
      <c r="M145" s="1" t="s">
        <v>1241</v>
      </c>
      <c r="N145" s="1" t="s">
        <v>1242</v>
      </c>
      <c r="O145" s="1" t="s">
        <v>1243</v>
      </c>
    </row>
    <row r="146" s="1" customFormat="1" spans="1:15">
      <c r="A146" s="1" t="s">
        <v>15</v>
      </c>
      <c r="B146" s="1" t="s">
        <v>1244</v>
      </c>
      <c r="C146" s="1" t="s">
        <v>1245</v>
      </c>
      <c r="D146" s="1" t="s">
        <v>1246</v>
      </c>
      <c r="F146" s="1" t="s">
        <v>1247</v>
      </c>
      <c r="I146" s="1" t="s">
        <v>1248</v>
      </c>
      <c r="J146" s="1" t="s">
        <v>1249</v>
      </c>
      <c r="K146" s="1" t="s">
        <v>1250</v>
      </c>
      <c r="L146" s="1" t="s">
        <v>1251</v>
      </c>
      <c r="M146" s="1" t="s">
        <v>1252</v>
      </c>
      <c r="N146" s="1" t="s">
        <v>1253</v>
      </c>
      <c r="O146" s="1" t="s">
        <v>1254</v>
      </c>
    </row>
    <row r="147" s="1" customFormat="1" spans="1:15">
      <c r="A147" s="1" t="s">
        <v>15</v>
      </c>
      <c r="B147" s="1" t="s">
        <v>1255</v>
      </c>
      <c r="C147" s="1" t="s">
        <v>1256</v>
      </c>
      <c r="D147" s="1" t="s">
        <v>1246</v>
      </c>
      <c r="F147" s="1" t="s">
        <v>1257</v>
      </c>
      <c r="I147" s="1" t="s">
        <v>1258</v>
      </c>
      <c r="J147" s="1" t="s">
        <v>1259</v>
      </c>
      <c r="K147" s="1" t="s">
        <v>1260</v>
      </c>
      <c r="L147" s="1" t="s">
        <v>1261</v>
      </c>
      <c r="M147" s="1" t="s">
        <v>1262</v>
      </c>
      <c r="N147" s="1" t="s">
        <v>1263</v>
      </c>
      <c r="O147" s="1" t="s">
        <v>1264</v>
      </c>
    </row>
    <row r="148" s="1" customFormat="1" spans="1:15">
      <c r="A148" s="1" t="s">
        <v>15</v>
      </c>
      <c r="B148" s="1" t="s">
        <v>904</v>
      </c>
      <c r="C148" s="1" t="s">
        <v>27</v>
      </c>
      <c r="D148" s="1" t="s">
        <v>1265</v>
      </c>
      <c r="F148" s="1" t="s">
        <v>1266</v>
      </c>
      <c r="G148" s="1" t="e">
        <f>-ive</f>
        <v>#NAME?</v>
      </c>
      <c r="I148" s="1" t="s">
        <v>1267</v>
      </c>
      <c r="J148" s="1" t="s">
        <v>907</v>
      </c>
      <c r="K148" s="1" t="s">
        <v>908</v>
      </c>
      <c r="L148" s="1" t="s">
        <v>1268</v>
      </c>
      <c r="M148" s="1" t="s">
        <v>1269</v>
      </c>
      <c r="N148" s="1" t="s">
        <v>1270</v>
      </c>
      <c r="O148" s="1" t="s">
        <v>1271</v>
      </c>
    </row>
    <row r="149" s="1" customFormat="1" spans="1:15">
      <c r="A149" s="1" t="s">
        <v>15</v>
      </c>
      <c r="B149" s="1" t="s">
        <v>1272</v>
      </c>
      <c r="C149" s="1" t="s">
        <v>362</v>
      </c>
      <c r="D149" s="1" t="s">
        <v>54</v>
      </c>
      <c r="F149" s="1" t="s">
        <v>1273</v>
      </c>
      <c r="G149" s="1" t="e">
        <f>-ion</f>
        <v>#NAME?</v>
      </c>
      <c r="I149" s="1" t="s">
        <v>1274</v>
      </c>
      <c r="J149" s="1" t="s">
        <v>1275</v>
      </c>
      <c r="K149" s="1" t="s">
        <v>1276</v>
      </c>
      <c r="L149" s="1" t="s">
        <v>1277</v>
      </c>
      <c r="M149" s="1" t="s">
        <v>1278</v>
      </c>
      <c r="N149" s="1" t="s">
        <v>1279</v>
      </c>
      <c r="O149" s="1" t="s">
        <v>1280</v>
      </c>
    </row>
    <row r="150" s="1" customFormat="1" spans="1:15">
      <c r="A150" s="1" t="s">
        <v>15</v>
      </c>
      <c r="B150" s="1" t="s">
        <v>53</v>
      </c>
      <c r="C150" s="1" t="s">
        <v>17</v>
      </c>
      <c r="D150" s="1" t="s">
        <v>54</v>
      </c>
      <c r="F150" s="1" t="s">
        <v>18</v>
      </c>
      <c r="G150" s="1" t="e">
        <f>-tion</f>
        <v>#NAME?</v>
      </c>
      <c r="I150" s="1" t="s">
        <v>1281</v>
      </c>
      <c r="J150" s="1" t="s">
        <v>56</v>
      </c>
      <c r="K150" s="1" t="s">
        <v>57</v>
      </c>
      <c r="L150" s="1" t="s">
        <v>1282</v>
      </c>
      <c r="M150" s="1" t="s">
        <v>1283</v>
      </c>
      <c r="N150" s="1" t="s">
        <v>1284</v>
      </c>
      <c r="O150" s="1" t="s">
        <v>1285</v>
      </c>
    </row>
    <row r="151" s="1" customFormat="1" spans="1:15">
      <c r="A151" s="1" t="s">
        <v>15</v>
      </c>
      <c r="B151" s="1" t="s">
        <v>1286</v>
      </c>
      <c r="C151" s="1" t="s">
        <v>17</v>
      </c>
      <c r="D151" s="1" t="s">
        <v>54</v>
      </c>
      <c r="F151" s="1" t="s">
        <v>1287</v>
      </c>
      <c r="I151" s="1" t="s">
        <v>1288</v>
      </c>
      <c r="J151" s="1" t="s">
        <v>1289</v>
      </c>
      <c r="K151" s="1" t="s">
        <v>1290</v>
      </c>
      <c r="L151" s="1" t="s">
        <v>1291</v>
      </c>
      <c r="M151" s="1" t="s">
        <v>1292</v>
      </c>
      <c r="N151" s="1" t="s">
        <v>1293</v>
      </c>
      <c r="O151" s="1" t="s">
        <v>1294</v>
      </c>
    </row>
    <row r="152" s="1" customFormat="1" spans="1:15">
      <c r="A152" s="1" t="s">
        <v>15</v>
      </c>
      <c r="B152" s="1" t="s">
        <v>1295</v>
      </c>
      <c r="C152" s="1" t="s">
        <v>123</v>
      </c>
      <c r="D152" s="1" t="s">
        <v>54</v>
      </c>
      <c r="F152" s="1" t="s">
        <v>1296</v>
      </c>
      <c r="I152" s="1" t="s">
        <v>1297</v>
      </c>
      <c r="J152" s="1" t="s">
        <v>1298</v>
      </c>
      <c r="K152" s="1" t="s">
        <v>1299</v>
      </c>
      <c r="L152" s="1" t="s">
        <v>1300</v>
      </c>
      <c r="M152" s="1" t="s">
        <v>1301</v>
      </c>
      <c r="N152" s="1" t="s">
        <v>1302</v>
      </c>
      <c r="O152" s="1" t="s">
        <v>1303</v>
      </c>
    </row>
    <row r="153" s="1" customFormat="1" spans="1:15">
      <c r="A153" s="1" t="s">
        <v>15</v>
      </c>
      <c r="B153" s="1" t="s">
        <v>1304</v>
      </c>
      <c r="C153" s="1" t="s">
        <v>27</v>
      </c>
      <c r="D153" s="1" t="s">
        <v>54</v>
      </c>
      <c r="F153" s="1" t="s">
        <v>1305</v>
      </c>
      <c r="G153" s="1" t="e">
        <f>-ant</f>
        <v>#NAME?</v>
      </c>
      <c r="I153" s="1" t="s">
        <v>1306</v>
      </c>
      <c r="J153" s="1" t="s">
        <v>1307</v>
      </c>
      <c r="K153" s="1" t="s">
        <v>1308</v>
      </c>
      <c r="L153" s="1" t="s">
        <v>1309</v>
      </c>
      <c r="M153" s="1" t="s">
        <v>1310</v>
      </c>
      <c r="N153" s="1" t="s">
        <v>1311</v>
      </c>
      <c r="O153" s="1" t="s">
        <v>1312</v>
      </c>
    </row>
    <row r="154" s="1" customFormat="1" spans="1:15">
      <c r="A154" s="1" t="s">
        <v>15</v>
      </c>
      <c r="B154" s="1" t="s">
        <v>1313</v>
      </c>
      <c r="C154" s="1" t="s">
        <v>27</v>
      </c>
      <c r="D154" s="1" t="s">
        <v>54</v>
      </c>
      <c r="F154" s="1" t="s">
        <v>1314</v>
      </c>
      <c r="G154" s="1" t="e">
        <f>-ed</f>
        <v>#NAME?</v>
      </c>
      <c r="I154" s="1" t="s">
        <v>1315</v>
      </c>
      <c r="J154" s="1" t="s">
        <v>1316</v>
      </c>
      <c r="K154" s="1" t="s">
        <v>1317</v>
      </c>
      <c r="L154" s="1" t="s">
        <v>1318</v>
      </c>
      <c r="M154" s="1" t="s">
        <v>1319</v>
      </c>
      <c r="N154" s="1" t="s">
        <v>1320</v>
      </c>
      <c r="O154" s="1" t="s">
        <v>1321</v>
      </c>
    </row>
    <row r="155" s="1" customFormat="1" spans="1:15">
      <c r="A155" s="1" t="s">
        <v>15</v>
      </c>
      <c r="B155" s="1" t="s">
        <v>1322</v>
      </c>
      <c r="C155" s="1" t="s">
        <v>1323</v>
      </c>
      <c r="D155" s="1" t="s">
        <v>1246</v>
      </c>
      <c r="F155" s="1" t="s">
        <v>1324</v>
      </c>
      <c r="I155" s="1" t="s">
        <v>1325</v>
      </c>
      <c r="J155" s="1" t="s">
        <v>1326</v>
      </c>
      <c r="K155" s="1" t="s">
        <v>1327</v>
      </c>
      <c r="L155" s="1" t="s">
        <v>1328</v>
      </c>
      <c r="M155" s="1" t="s">
        <v>1329</v>
      </c>
      <c r="N155" s="1" t="s">
        <v>1330</v>
      </c>
      <c r="O155" s="1" t="s">
        <v>1331</v>
      </c>
    </row>
    <row r="156" s="1" customFormat="1" spans="1:15">
      <c r="A156" s="1" t="s">
        <v>15</v>
      </c>
      <c r="B156" s="1" t="s">
        <v>1332</v>
      </c>
      <c r="C156" s="1" t="s">
        <v>27</v>
      </c>
      <c r="F156" s="1" t="s">
        <v>1333</v>
      </c>
      <c r="G156" s="1" t="e">
        <f>-al</f>
        <v>#NAME?</v>
      </c>
      <c r="I156" s="1" t="s">
        <v>1334</v>
      </c>
      <c r="J156" s="1" t="s">
        <v>1335</v>
      </c>
      <c r="K156" s="1" t="s">
        <v>1336</v>
      </c>
      <c r="L156" s="1" t="s">
        <v>1337</v>
      </c>
      <c r="M156" s="1" t="s">
        <v>1338</v>
      </c>
      <c r="N156" s="1" t="s">
        <v>1339</v>
      </c>
      <c r="O156" s="1" t="s">
        <v>1340</v>
      </c>
    </row>
    <row r="157" s="1" customFormat="1" spans="1:15">
      <c r="A157" s="1" t="s">
        <v>15</v>
      </c>
      <c r="B157" s="1" t="s">
        <v>1341</v>
      </c>
      <c r="C157" s="1" t="s">
        <v>27</v>
      </c>
      <c r="D157" s="1" t="s">
        <v>1342</v>
      </c>
      <c r="F157" s="1" t="s">
        <v>1333</v>
      </c>
      <c r="G157" s="1" t="e">
        <f>-al</f>
        <v>#NAME?</v>
      </c>
      <c r="I157" s="1" t="s">
        <v>1343</v>
      </c>
      <c r="J157" s="1" t="s">
        <v>1344</v>
      </c>
      <c r="K157" s="1" t="s">
        <v>1345</v>
      </c>
      <c r="L157" s="1" t="s">
        <v>1346</v>
      </c>
      <c r="M157" s="1" t="s">
        <v>1347</v>
      </c>
      <c r="N157" s="1" t="s">
        <v>1348</v>
      </c>
      <c r="O157" s="1" t="s">
        <v>1349</v>
      </c>
    </row>
    <row r="158" s="1" customFormat="1" spans="1:15">
      <c r="A158" s="1" t="s">
        <v>15</v>
      </c>
      <c r="B158" s="1" t="s">
        <v>1350</v>
      </c>
      <c r="C158" s="1" t="s">
        <v>17</v>
      </c>
      <c r="F158" s="1" t="s">
        <v>1333</v>
      </c>
      <c r="G158" s="1" t="e">
        <f>-al</f>
        <v>#NAME?</v>
      </c>
      <c r="H158" s="1" t="e">
        <f>-ity</f>
        <v>#NAME?</v>
      </c>
      <c r="I158" s="1" t="s">
        <v>1351</v>
      </c>
      <c r="J158" s="1" t="s">
        <v>1352</v>
      </c>
      <c r="K158" s="1" t="s">
        <v>1353</v>
      </c>
      <c r="L158" s="1" t="s">
        <v>1354</v>
      </c>
      <c r="M158" s="1" t="s">
        <v>1355</v>
      </c>
      <c r="N158" s="1" t="s">
        <v>1356</v>
      </c>
      <c r="O158" s="1" t="s">
        <v>1357</v>
      </c>
    </row>
    <row r="159" s="1" customFormat="1" spans="1:15">
      <c r="A159" s="1" t="s">
        <v>15</v>
      </c>
      <c r="B159" s="1" t="s">
        <v>1358</v>
      </c>
      <c r="C159" s="1" t="s">
        <v>362</v>
      </c>
      <c r="F159" s="1" t="s">
        <v>1333</v>
      </c>
      <c r="G159" s="1" t="s">
        <v>1359</v>
      </c>
      <c r="I159" s="1" t="s">
        <v>1360</v>
      </c>
      <c r="J159" s="1" t="s">
        <v>1361</v>
      </c>
      <c r="K159" s="1" t="s">
        <v>1362</v>
      </c>
      <c r="L159" s="1" t="s">
        <v>1363</v>
      </c>
      <c r="M159" s="1" t="s">
        <v>1364</v>
      </c>
      <c r="N159" s="1" t="s">
        <v>1365</v>
      </c>
      <c r="O159" s="1" t="s">
        <v>1366</v>
      </c>
    </row>
    <row r="160" s="1" customFormat="1" spans="1:15">
      <c r="A160" s="1" t="s">
        <v>15</v>
      </c>
      <c r="B160" s="1" t="s">
        <v>1367</v>
      </c>
      <c r="C160" s="1" t="s">
        <v>123</v>
      </c>
      <c r="F160" s="1" t="s">
        <v>1333</v>
      </c>
      <c r="G160" s="1" t="e">
        <f>-ify</f>
        <v>#NAME?</v>
      </c>
      <c r="I160" s="1" t="s">
        <v>1368</v>
      </c>
      <c r="J160" s="1" t="s">
        <v>1369</v>
      </c>
      <c r="K160" s="1" t="s">
        <v>1370</v>
      </c>
      <c r="L160" s="1" t="s">
        <v>1371</v>
      </c>
      <c r="M160" s="1" t="s">
        <v>1372</v>
      </c>
      <c r="N160" s="1" t="s">
        <v>1373</v>
      </c>
      <c r="O160" s="1" t="s">
        <v>1374</v>
      </c>
    </row>
    <row r="161" s="1" customFormat="1" spans="1:15">
      <c r="A161" s="1" t="s">
        <v>15</v>
      </c>
      <c r="B161" s="1" t="s">
        <v>1375</v>
      </c>
      <c r="C161" s="1" t="s">
        <v>17</v>
      </c>
      <c r="F161" s="1" t="s">
        <v>1333</v>
      </c>
      <c r="G161" s="1" t="e">
        <f>-uary</f>
        <v>#NAME?</v>
      </c>
      <c r="I161" s="1" t="s">
        <v>1376</v>
      </c>
      <c r="J161" s="1" t="s">
        <v>1377</v>
      </c>
      <c r="K161" s="1" t="s">
        <v>1378</v>
      </c>
      <c r="L161" s="1" t="s">
        <v>1379</v>
      </c>
      <c r="M161" s="1" t="s">
        <v>1380</v>
      </c>
      <c r="N161" s="1" t="s">
        <v>1381</v>
      </c>
      <c r="O161" s="1" t="s">
        <v>1382</v>
      </c>
    </row>
    <row r="162" s="1" customFormat="1" spans="1:15">
      <c r="A162" s="1" t="s">
        <v>15</v>
      </c>
      <c r="B162" s="1" t="s">
        <v>1383</v>
      </c>
      <c r="C162" s="1" t="s">
        <v>123</v>
      </c>
      <c r="D162" s="1" t="s">
        <v>1342</v>
      </c>
      <c r="F162" s="1" t="s">
        <v>1333</v>
      </c>
      <c r="G162" s="1" t="e">
        <f>-al</f>
        <v>#NAME?</v>
      </c>
      <c r="H162" s="1" t="e">
        <f>-ize</f>
        <v>#NAME?</v>
      </c>
      <c r="I162" s="1" t="s">
        <v>1384</v>
      </c>
      <c r="J162" s="1" t="s">
        <v>1385</v>
      </c>
      <c r="K162" s="1" t="s">
        <v>1386</v>
      </c>
      <c r="L162" s="1" t="s">
        <v>1387</v>
      </c>
      <c r="M162" s="1" t="s">
        <v>1388</v>
      </c>
      <c r="N162" s="1" t="s">
        <v>1389</v>
      </c>
      <c r="O162" s="1" t="s">
        <v>1390</v>
      </c>
    </row>
    <row r="163" s="1" customFormat="1" spans="1:15">
      <c r="A163" s="1" t="s">
        <v>15</v>
      </c>
      <c r="B163" s="1" t="s">
        <v>1391</v>
      </c>
      <c r="C163" s="1" t="s">
        <v>105</v>
      </c>
      <c r="D163" s="1" t="s">
        <v>1392</v>
      </c>
      <c r="F163" s="1" t="s">
        <v>1333</v>
      </c>
      <c r="G163" s="1" t="e">
        <f>-em</f>
        <v>#NAME?</v>
      </c>
      <c r="I163" s="1" t="s">
        <v>1393</v>
      </c>
      <c r="J163" s="1" t="s">
        <v>1394</v>
      </c>
      <c r="K163" s="1" t="s">
        <v>1395</v>
      </c>
      <c r="L163" s="1" t="s">
        <v>1396</v>
      </c>
      <c r="M163" s="1" t="s">
        <v>1397</v>
      </c>
      <c r="N163" s="1" t="s">
        <v>1398</v>
      </c>
      <c r="O163" s="1" t="s">
        <v>1399</v>
      </c>
    </row>
    <row r="164" s="1" customFormat="1" spans="1:15">
      <c r="A164" s="1" t="s">
        <v>15</v>
      </c>
      <c r="B164" s="1" t="s">
        <v>1400</v>
      </c>
      <c r="C164" s="1" t="s">
        <v>123</v>
      </c>
      <c r="D164" s="1" t="s">
        <v>725</v>
      </c>
      <c r="F164" s="1" t="s">
        <v>1333</v>
      </c>
      <c r="G164" s="1" t="e">
        <f>-ize</f>
        <v>#NAME?</v>
      </c>
      <c r="I164" s="1" t="s">
        <v>1401</v>
      </c>
      <c r="J164" s="1" t="s">
        <v>1402</v>
      </c>
      <c r="K164" s="1" t="s">
        <v>1403</v>
      </c>
      <c r="L164" s="1" t="s">
        <v>1404</v>
      </c>
      <c r="M164" s="1" t="s">
        <v>1405</v>
      </c>
      <c r="N164" s="1" t="s">
        <v>1406</v>
      </c>
      <c r="O164" s="1" t="s">
        <v>1407</v>
      </c>
    </row>
    <row r="165" s="1" customFormat="1" spans="1:15">
      <c r="A165" s="1" t="s">
        <v>15</v>
      </c>
      <c r="B165" s="1" t="s">
        <v>1408</v>
      </c>
      <c r="C165" s="1" t="s">
        <v>17</v>
      </c>
      <c r="F165" s="1" t="s">
        <v>1333</v>
      </c>
      <c r="G165" s="1" t="e">
        <f>-ician</f>
        <v>#NAME?</v>
      </c>
      <c r="I165" s="1" t="s">
        <v>1409</v>
      </c>
      <c r="J165" s="1" t="s">
        <v>1410</v>
      </c>
      <c r="K165" s="1" t="s">
        <v>1411</v>
      </c>
      <c r="L165" s="1" t="s">
        <v>1412</v>
      </c>
      <c r="M165" s="1" t="s">
        <v>1413</v>
      </c>
      <c r="N165" s="1" t="s">
        <v>1414</v>
      </c>
      <c r="O165" s="1" t="s">
        <v>1415</v>
      </c>
    </row>
    <row r="166" s="1" customFormat="1" spans="1:15">
      <c r="A166" s="1" t="s">
        <v>15</v>
      </c>
      <c r="B166" s="1" t="s">
        <v>1416</v>
      </c>
      <c r="C166" s="1" t="s">
        <v>123</v>
      </c>
      <c r="D166" s="1" t="s">
        <v>1417</v>
      </c>
      <c r="F166" s="1" t="s">
        <v>1418</v>
      </c>
      <c r="I166" s="1" t="s">
        <v>1419</v>
      </c>
      <c r="J166" s="1" t="s">
        <v>1420</v>
      </c>
      <c r="K166" s="1" t="s">
        <v>1421</v>
      </c>
      <c r="L166" s="1" t="s">
        <v>1422</v>
      </c>
      <c r="M166" s="1" t="s">
        <v>1423</v>
      </c>
      <c r="N166" s="1" t="s">
        <v>1424</v>
      </c>
      <c r="O166" s="1" t="s">
        <v>1425</v>
      </c>
    </row>
    <row r="167" s="1" customFormat="1" spans="1:15">
      <c r="A167" s="1" t="s">
        <v>15</v>
      </c>
      <c r="B167" s="1" t="s">
        <v>1426</v>
      </c>
      <c r="C167" s="1" t="s">
        <v>27</v>
      </c>
      <c r="D167" s="1" t="s">
        <v>1417</v>
      </c>
      <c r="F167" s="1" t="s">
        <v>1427</v>
      </c>
      <c r="I167" s="1" t="s">
        <v>1428</v>
      </c>
      <c r="J167" s="1" t="s">
        <v>1429</v>
      </c>
      <c r="K167" s="1" t="s">
        <v>1430</v>
      </c>
      <c r="L167" s="1" t="s">
        <v>1431</v>
      </c>
      <c r="M167" s="1" t="s">
        <v>1432</v>
      </c>
      <c r="N167" s="1" t="s">
        <v>1433</v>
      </c>
      <c r="O167" s="1" t="s">
        <v>1434</v>
      </c>
    </row>
    <row r="168" s="1" customFormat="1" spans="1:15">
      <c r="A168" s="1" t="s">
        <v>15</v>
      </c>
      <c r="B168" s="1" t="s">
        <v>1435</v>
      </c>
      <c r="C168" s="1" t="s">
        <v>17</v>
      </c>
      <c r="D168" s="1" t="s">
        <v>1417</v>
      </c>
      <c r="F168" s="1" t="s">
        <v>1436</v>
      </c>
      <c r="G168" s="1" t="e">
        <f>-a</f>
        <v>#NAME?</v>
      </c>
      <c r="I168" s="1" t="s">
        <v>1437</v>
      </c>
      <c r="J168" s="1" t="s">
        <v>1438</v>
      </c>
      <c r="K168" s="1" t="s">
        <v>1439</v>
      </c>
      <c r="L168" s="1" t="s">
        <v>1440</v>
      </c>
      <c r="M168" s="1" t="s">
        <v>1441</v>
      </c>
      <c r="N168" s="1" t="s">
        <v>1442</v>
      </c>
      <c r="O168" s="1" t="s">
        <v>1443</v>
      </c>
    </row>
    <row r="169" s="1" customFormat="1" spans="1:15">
      <c r="A169" s="1" t="s">
        <v>15</v>
      </c>
      <c r="B169" s="1" t="s">
        <v>1444</v>
      </c>
      <c r="C169" s="1" t="s">
        <v>27</v>
      </c>
      <c r="D169" s="1" t="s">
        <v>1417</v>
      </c>
      <c r="F169" s="1" t="s">
        <v>1445</v>
      </c>
      <c r="G169" s="1" t="e">
        <f>-al</f>
        <v>#NAME?</v>
      </c>
      <c r="I169" s="1" t="s">
        <v>1446</v>
      </c>
      <c r="J169" s="1" t="s">
        <v>1447</v>
      </c>
      <c r="K169" s="1" t="s">
        <v>1448</v>
      </c>
      <c r="L169" s="1" t="s">
        <v>1449</v>
      </c>
      <c r="M169" s="1" t="s">
        <v>1450</v>
      </c>
      <c r="N169" s="1" t="s">
        <v>1451</v>
      </c>
      <c r="O169" s="1" t="s">
        <v>1452</v>
      </c>
    </row>
    <row r="170" s="1" customFormat="1" spans="1:15">
      <c r="A170" s="1" t="s">
        <v>15</v>
      </c>
      <c r="B170" s="1" t="s">
        <v>1453</v>
      </c>
      <c r="C170" s="1" t="s">
        <v>27</v>
      </c>
      <c r="D170" s="1" t="s">
        <v>1417</v>
      </c>
      <c r="F170" s="1" t="s">
        <v>1454</v>
      </c>
      <c r="I170" s="1" t="s">
        <v>1455</v>
      </c>
      <c r="J170" s="1" t="s">
        <v>1456</v>
      </c>
      <c r="K170" s="1" t="s">
        <v>1457</v>
      </c>
      <c r="L170" s="1" t="s">
        <v>1458</v>
      </c>
      <c r="M170" s="1" t="s">
        <v>1459</v>
      </c>
      <c r="N170" s="1" t="s">
        <v>1460</v>
      </c>
      <c r="O170" s="1" t="s">
        <v>1461</v>
      </c>
    </row>
    <row r="171" s="1" customFormat="1" spans="1:15">
      <c r="A171" s="1" t="s">
        <v>15</v>
      </c>
      <c r="B171" s="1" t="s">
        <v>1462</v>
      </c>
      <c r="C171" s="1" t="s">
        <v>17</v>
      </c>
      <c r="D171" s="1" t="s">
        <v>1417</v>
      </c>
      <c r="F171" s="1" t="s">
        <v>1463</v>
      </c>
      <c r="I171" s="1" t="s">
        <v>1464</v>
      </c>
      <c r="J171" s="1" t="s">
        <v>1465</v>
      </c>
      <c r="K171" s="1" t="s">
        <v>1466</v>
      </c>
      <c r="L171" s="1" t="s">
        <v>1467</v>
      </c>
      <c r="M171" s="1" t="s">
        <v>1468</v>
      </c>
      <c r="N171" s="1" t="s">
        <v>1469</v>
      </c>
      <c r="O171" s="1" t="s">
        <v>1470</v>
      </c>
    </row>
    <row r="172" s="1" customFormat="1" spans="1:15">
      <c r="A172" s="1" t="s">
        <v>15</v>
      </c>
      <c r="B172" s="1" t="s">
        <v>1471</v>
      </c>
      <c r="C172" s="1" t="s">
        <v>27</v>
      </c>
      <c r="D172" s="1" t="s">
        <v>1417</v>
      </c>
      <c r="F172" s="1" t="s">
        <v>1472</v>
      </c>
      <c r="G172" s="1" t="e">
        <f>-al</f>
        <v>#NAME?</v>
      </c>
      <c r="I172" s="1" t="s">
        <v>1473</v>
      </c>
      <c r="J172" s="1" t="s">
        <v>1474</v>
      </c>
      <c r="K172" s="1" t="s">
        <v>1475</v>
      </c>
      <c r="L172" s="1" t="s">
        <v>1476</v>
      </c>
      <c r="M172" s="1" t="s">
        <v>1477</v>
      </c>
      <c r="N172" s="1" t="s">
        <v>1478</v>
      </c>
      <c r="O172" s="1" t="s">
        <v>1479</v>
      </c>
    </row>
    <row r="173" s="1" customFormat="1" spans="1:15">
      <c r="A173" s="1" t="s">
        <v>15</v>
      </c>
      <c r="B173" s="1" t="s">
        <v>1480</v>
      </c>
      <c r="C173" s="1" t="s">
        <v>17</v>
      </c>
      <c r="D173" s="1" t="s">
        <v>1417</v>
      </c>
      <c r="F173" s="1" t="s">
        <v>1481</v>
      </c>
      <c r="G173" s="1" t="e">
        <f>-aire</f>
        <v>#NAME?</v>
      </c>
      <c r="I173" s="1" t="s">
        <v>1482</v>
      </c>
      <c r="J173" s="1" t="s">
        <v>1483</v>
      </c>
      <c r="K173" s="1" t="s">
        <v>1484</v>
      </c>
      <c r="L173" s="1" t="s">
        <v>1485</v>
      </c>
      <c r="M173" s="1" t="s">
        <v>1486</v>
      </c>
      <c r="N173" s="1" t="s">
        <v>1487</v>
      </c>
      <c r="O173" s="1" t="s">
        <v>1488</v>
      </c>
    </row>
    <row r="174" s="1" customFormat="1" spans="1:15">
      <c r="A174" s="1" t="s">
        <v>15</v>
      </c>
      <c r="B174" s="1" t="s">
        <v>1489</v>
      </c>
      <c r="C174" s="1" t="s">
        <v>27</v>
      </c>
      <c r="D174" s="1" t="s">
        <v>1417</v>
      </c>
      <c r="F174" s="1" t="s">
        <v>1490</v>
      </c>
      <c r="G174" s="1" t="e">
        <f>-al</f>
        <v>#NAME?</v>
      </c>
      <c r="I174" s="1" t="s">
        <v>1491</v>
      </c>
      <c r="J174" s="1" t="s">
        <v>1492</v>
      </c>
      <c r="K174" s="1" t="s">
        <v>1493</v>
      </c>
      <c r="L174" s="1" t="s">
        <v>1494</v>
      </c>
      <c r="M174" s="1" t="s">
        <v>1495</v>
      </c>
      <c r="N174" s="1" t="s">
        <v>1496</v>
      </c>
      <c r="O174" s="1" t="s">
        <v>1497</v>
      </c>
    </row>
    <row r="175" s="1" customFormat="1" spans="1:15">
      <c r="A175" s="1" t="s">
        <v>15</v>
      </c>
      <c r="B175" s="1" t="s">
        <v>1498</v>
      </c>
      <c r="C175" s="1" t="s">
        <v>123</v>
      </c>
      <c r="D175" s="1" t="s">
        <v>1417</v>
      </c>
      <c r="F175" s="1" t="s">
        <v>1499</v>
      </c>
      <c r="I175" s="1" t="s">
        <v>1500</v>
      </c>
      <c r="J175" s="1" t="s">
        <v>1501</v>
      </c>
      <c r="K175" s="1" t="s">
        <v>1502</v>
      </c>
      <c r="L175" s="1" t="s">
        <v>1503</v>
      </c>
      <c r="M175" s="1" t="s">
        <v>1504</v>
      </c>
      <c r="N175" s="1" t="s">
        <v>1505</v>
      </c>
      <c r="O175" s="1" t="s">
        <v>1506</v>
      </c>
    </row>
    <row r="176" s="1" customFormat="1" spans="1:15">
      <c r="A176" s="1" t="s">
        <v>15</v>
      </c>
      <c r="B176" s="1" t="s">
        <v>1507</v>
      </c>
      <c r="C176" s="1" t="s">
        <v>123</v>
      </c>
      <c r="F176" s="1" t="s">
        <v>1508</v>
      </c>
      <c r="G176" s="1" t="e">
        <f>-ate</f>
        <v>#NAME?</v>
      </c>
      <c r="I176" s="1" t="s">
        <v>1509</v>
      </c>
      <c r="J176" s="1" t="s">
        <v>1510</v>
      </c>
      <c r="K176" s="1" t="s">
        <v>1511</v>
      </c>
      <c r="L176" s="1" t="s">
        <v>1512</v>
      </c>
      <c r="M176" s="1" t="s">
        <v>1513</v>
      </c>
      <c r="N176" s="1" t="s">
        <v>1514</v>
      </c>
      <c r="O176" s="1" t="s">
        <v>1515</v>
      </c>
    </row>
    <row r="177" s="1" customFormat="1" spans="1:15">
      <c r="A177" s="1" t="s">
        <v>15</v>
      </c>
      <c r="B177" s="1" t="s">
        <v>1516</v>
      </c>
      <c r="C177" s="1" t="s">
        <v>17</v>
      </c>
      <c r="F177" s="1" t="s">
        <v>1508</v>
      </c>
      <c r="G177" s="1" t="e">
        <f>-ation</f>
        <v>#NAME?</v>
      </c>
      <c r="I177" s="1" t="s">
        <v>1517</v>
      </c>
      <c r="J177" s="1" t="s">
        <v>1518</v>
      </c>
      <c r="K177" s="1" t="s">
        <v>1519</v>
      </c>
      <c r="L177" s="1" t="s">
        <v>1520</v>
      </c>
      <c r="M177" s="1" t="s">
        <v>1521</v>
      </c>
      <c r="N177" s="1" t="s">
        <v>1522</v>
      </c>
      <c r="O177" s="1" t="s">
        <v>1523</v>
      </c>
    </row>
    <row r="178" s="1" customFormat="1" spans="1:15">
      <c r="A178" s="1" t="s">
        <v>15</v>
      </c>
      <c r="B178" s="1" t="s">
        <v>1524</v>
      </c>
      <c r="C178" s="1" t="s">
        <v>27</v>
      </c>
      <c r="F178" s="1" t="s">
        <v>1508</v>
      </c>
      <c r="G178" s="1" t="s">
        <v>1525</v>
      </c>
      <c r="H178" s="1" t="e">
        <f>-al</f>
        <v>#NAME?</v>
      </c>
      <c r="I178" s="1" t="s">
        <v>1526</v>
      </c>
      <c r="J178" s="1" t="s">
        <v>1527</v>
      </c>
      <c r="K178" s="1" t="s">
        <v>1528</v>
      </c>
      <c r="L178" s="1" t="s">
        <v>1529</v>
      </c>
      <c r="M178" s="1" t="s">
        <v>1530</v>
      </c>
      <c r="N178" s="1" t="s">
        <v>1531</v>
      </c>
      <c r="O178" s="1" t="s">
        <v>1532</v>
      </c>
    </row>
    <row r="179" s="1" customFormat="1" spans="1:15">
      <c r="A179" s="1" t="s">
        <v>15</v>
      </c>
      <c r="B179" s="1" t="s">
        <v>1533</v>
      </c>
      <c r="C179" s="1" t="s">
        <v>44</v>
      </c>
      <c r="D179" s="1" t="s">
        <v>1534</v>
      </c>
      <c r="F179" s="1" t="s">
        <v>1508</v>
      </c>
      <c r="G179" s="1" t="e">
        <f>-e</f>
        <v>#NAME?</v>
      </c>
      <c r="I179" s="1" t="s">
        <v>1535</v>
      </c>
      <c r="J179" s="1" t="s">
        <v>1536</v>
      </c>
      <c r="K179" s="1" t="s">
        <v>1537</v>
      </c>
      <c r="L179" s="1" t="s">
        <v>1538</v>
      </c>
      <c r="M179" s="1" t="s">
        <v>1539</v>
      </c>
      <c r="N179" s="1" t="s">
        <v>1540</v>
      </c>
      <c r="O179" s="1" t="s">
        <v>1541</v>
      </c>
    </row>
    <row r="180" s="1" customFormat="1" spans="1:15">
      <c r="A180" s="1" t="s">
        <v>15</v>
      </c>
      <c r="B180" s="1" t="s">
        <v>1542</v>
      </c>
      <c r="C180" s="1" t="s">
        <v>17</v>
      </c>
      <c r="D180" s="1" t="s">
        <v>1534</v>
      </c>
      <c r="F180" s="1" t="s">
        <v>1508</v>
      </c>
      <c r="G180" s="1" t="e">
        <f>-er</f>
        <v>#NAME?</v>
      </c>
      <c r="I180" s="1" t="s">
        <v>1543</v>
      </c>
      <c r="J180" s="1" t="s">
        <v>1544</v>
      </c>
      <c r="K180" s="1" t="s">
        <v>1545</v>
      </c>
      <c r="L180" s="1" t="s">
        <v>1546</v>
      </c>
      <c r="M180" s="1" t="s">
        <v>1547</v>
      </c>
      <c r="N180" s="1" t="s">
        <v>1548</v>
      </c>
      <c r="O180" s="1" t="s">
        <v>1549</v>
      </c>
    </row>
    <row r="181" s="1" customFormat="1" spans="1:15">
      <c r="A181" s="1" t="s">
        <v>15</v>
      </c>
      <c r="B181" s="1" t="s">
        <v>1550</v>
      </c>
      <c r="C181" s="1" t="s">
        <v>27</v>
      </c>
      <c r="D181" s="1" t="s">
        <v>1342</v>
      </c>
      <c r="F181" s="1" t="s">
        <v>1508</v>
      </c>
      <c r="G181" s="1" t="e">
        <f>-able</f>
        <v>#NAME?</v>
      </c>
      <c r="I181" s="1" t="s">
        <v>1551</v>
      </c>
      <c r="J181" s="1" t="s">
        <v>1552</v>
      </c>
      <c r="K181" s="1" t="s">
        <v>1553</v>
      </c>
      <c r="L181" s="1" t="s">
        <v>1554</v>
      </c>
      <c r="M181" s="1" t="s">
        <v>1555</v>
      </c>
      <c r="N181" s="1" t="s">
        <v>1556</v>
      </c>
      <c r="O181" s="1" t="s">
        <v>1557</v>
      </c>
    </row>
    <row r="182" s="1" customFormat="1" spans="1:15">
      <c r="A182" s="1" t="s">
        <v>15</v>
      </c>
      <c r="B182" s="1" t="s">
        <v>1558</v>
      </c>
      <c r="C182" s="1" t="s">
        <v>1559</v>
      </c>
      <c r="F182" s="1" t="s">
        <v>1508</v>
      </c>
      <c r="G182" s="1" t="e">
        <f>-ant</f>
        <v>#NAME?</v>
      </c>
      <c r="I182" s="1" t="s">
        <v>1560</v>
      </c>
      <c r="J182" s="1" t="s">
        <v>1561</v>
      </c>
      <c r="K182" s="1" t="s">
        <v>1562</v>
      </c>
      <c r="L182" s="1" t="s">
        <v>1563</v>
      </c>
      <c r="M182" s="1" t="s">
        <v>1564</v>
      </c>
      <c r="N182" s="1" t="s">
        <v>1565</v>
      </c>
      <c r="O182" s="1" t="s">
        <v>1566</v>
      </c>
    </row>
    <row r="183" s="1" customFormat="1" spans="1:15">
      <c r="A183" s="1" t="s">
        <v>15</v>
      </c>
      <c r="B183" s="1" t="s">
        <v>1567</v>
      </c>
      <c r="C183" s="1" t="s">
        <v>17</v>
      </c>
      <c r="D183" s="1" t="s">
        <v>1568</v>
      </c>
      <c r="F183" s="1" t="s">
        <v>1508</v>
      </c>
      <c r="G183" s="1" t="e">
        <f>-ation</f>
        <v>#NAME?</v>
      </c>
      <c r="I183" s="1" t="s">
        <v>1569</v>
      </c>
      <c r="J183" s="1" t="s">
        <v>1570</v>
      </c>
      <c r="K183" s="1" t="s">
        <v>1571</v>
      </c>
      <c r="L183" s="1" t="s">
        <v>1572</v>
      </c>
      <c r="M183" s="1" t="s">
        <v>1573</v>
      </c>
      <c r="N183" s="1" t="s">
        <v>1574</v>
      </c>
      <c r="O183" s="1" t="s">
        <v>1575</v>
      </c>
    </row>
    <row r="184" s="1" customFormat="1" spans="1:15">
      <c r="A184" s="1" t="s">
        <v>15</v>
      </c>
      <c r="B184" s="1" t="s">
        <v>1576</v>
      </c>
      <c r="C184" s="1" t="s">
        <v>17</v>
      </c>
      <c r="F184" s="1" t="s">
        <v>1508</v>
      </c>
      <c r="G184" s="1" t="e">
        <f>-ability</f>
        <v>#NAME?</v>
      </c>
      <c r="I184" s="1" t="s">
        <v>1577</v>
      </c>
      <c r="J184" s="1" t="s">
        <v>1578</v>
      </c>
      <c r="K184" s="1" t="s">
        <v>1579</v>
      </c>
      <c r="L184" s="1" t="s">
        <v>1580</v>
      </c>
      <c r="M184" s="1" t="s">
        <v>1581</v>
      </c>
      <c r="N184" s="1" t="s">
        <v>1582</v>
      </c>
      <c r="O184" s="1" t="s">
        <v>1583</v>
      </c>
    </row>
    <row r="185" s="1" customFormat="1" spans="1:15">
      <c r="A185" s="1" t="s">
        <v>15</v>
      </c>
      <c r="B185" s="1" t="s">
        <v>1584</v>
      </c>
      <c r="C185" s="1" t="s">
        <v>123</v>
      </c>
      <c r="D185" s="1" t="s">
        <v>1585</v>
      </c>
      <c r="F185" s="1" t="s">
        <v>1508</v>
      </c>
      <c r="G185" s="1" t="e">
        <f>-e</f>
        <v>#NAME?</v>
      </c>
      <c r="I185" s="1" t="s">
        <v>1586</v>
      </c>
      <c r="J185" s="1" t="s">
        <v>1587</v>
      </c>
      <c r="K185" s="1" t="s">
        <v>1588</v>
      </c>
      <c r="L185" s="1" t="s">
        <v>1589</v>
      </c>
      <c r="M185" s="1" t="s">
        <v>1590</v>
      </c>
      <c r="N185" s="1" t="s">
        <v>1591</v>
      </c>
      <c r="O185" s="1" t="s">
        <v>1592</v>
      </c>
    </row>
    <row r="186" s="1" customFormat="1" spans="1:15">
      <c r="A186" s="1" t="s">
        <v>15</v>
      </c>
      <c r="B186" s="1" t="s">
        <v>1593</v>
      </c>
      <c r="C186" s="1" t="s">
        <v>17</v>
      </c>
      <c r="D186" s="1" t="s">
        <v>1594</v>
      </c>
      <c r="F186" s="1" t="s">
        <v>1595</v>
      </c>
      <c r="I186" s="1" t="s">
        <v>1596</v>
      </c>
      <c r="J186" s="1" t="s">
        <v>1597</v>
      </c>
      <c r="K186" s="1" t="s">
        <v>1598</v>
      </c>
      <c r="L186" s="1" t="s">
        <v>1599</v>
      </c>
      <c r="M186" s="1" t="s">
        <v>1600</v>
      </c>
      <c r="N186" s="1" t="s">
        <v>1601</v>
      </c>
      <c r="O186" s="1" t="s">
        <v>1602</v>
      </c>
    </row>
    <row r="187" s="1" customFormat="1" spans="1:15">
      <c r="A187" s="1" t="s">
        <v>15</v>
      </c>
      <c r="B187" s="1" t="s">
        <v>1603</v>
      </c>
      <c r="C187" s="1" t="s">
        <v>17</v>
      </c>
      <c r="D187" s="1" t="s">
        <v>1604</v>
      </c>
      <c r="F187" s="1" t="s">
        <v>1605</v>
      </c>
      <c r="I187" s="1" t="s">
        <v>1606</v>
      </c>
      <c r="J187" s="1" t="s">
        <v>1607</v>
      </c>
      <c r="K187" s="1" t="s">
        <v>1608</v>
      </c>
      <c r="L187" s="1" t="s">
        <v>1609</v>
      </c>
      <c r="M187" s="1" t="s">
        <v>1610</v>
      </c>
      <c r="N187" s="1" t="s">
        <v>1611</v>
      </c>
      <c r="O187" s="1" t="s">
        <v>1612</v>
      </c>
    </row>
    <row r="188" s="1" customFormat="1" spans="1:15">
      <c r="A188" s="1" t="s">
        <v>15</v>
      </c>
      <c r="B188" s="1" t="s">
        <v>1613</v>
      </c>
      <c r="C188" s="1" t="s">
        <v>17</v>
      </c>
      <c r="D188" s="1" t="s">
        <v>1604</v>
      </c>
      <c r="F188" s="1" t="s">
        <v>1614</v>
      </c>
      <c r="I188" s="1" t="s">
        <v>1615</v>
      </c>
      <c r="J188" s="1" t="s">
        <v>1616</v>
      </c>
      <c r="K188" s="1" t="s">
        <v>1617</v>
      </c>
      <c r="L188" s="1" t="s">
        <v>1618</v>
      </c>
      <c r="M188" s="1" t="s">
        <v>1619</v>
      </c>
      <c r="N188" s="1" t="s">
        <v>1620</v>
      </c>
      <c r="O188" s="1" t="s">
        <v>1621</v>
      </c>
    </row>
    <row r="189" s="1" customFormat="1" spans="1:15">
      <c r="A189" s="1" t="s">
        <v>15</v>
      </c>
      <c r="B189" s="1" t="s">
        <v>1622</v>
      </c>
      <c r="C189" s="1" t="s">
        <v>27</v>
      </c>
      <c r="D189" s="1" t="s">
        <v>1604</v>
      </c>
      <c r="F189" s="1" t="s">
        <v>1623</v>
      </c>
      <c r="G189" s="1" t="e">
        <f>-ous</f>
        <v>#NAME?</v>
      </c>
      <c r="I189" s="1" t="s">
        <v>1624</v>
      </c>
      <c r="J189" s="1" t="s">
        <v>1625</v>
      </c>
      <c r="K189" s="1" t="s">
        <v>1626</v>
      </c>
      <c r="L189" s="1" t="s">
        <v>1627</v>
      </c>
      <c r="M189" s="1" t="s">
        <v>1628</v>
      </c>
      <c r="N189" s="1" t="s">
        <v>1629</v>
      </c>
      <c r="O189" s="1" t="s">
        <v>1630</v>
      </c>
    </row>
    <row r="190" s="1" customFormat="1" spans="1:15">
      <c r="A190" s="1" t="s">
        <v>15</v>
      </c>
      <c r="B190" s="1" t="s">
        <v>1631</v>
      </c>
      <c r="C190" s="1" t="s">
        <v>17</v>
      </c>
      <c r="D190" s="1" t="s">
        <v>1594</v>
      </c>
      <c r="F190" s="1" t="s">
        <v>1632</v>
      </c>
      <c r="I190" s="1" t="s">
        <v>1633</v>
      </c>
      <c r="J190" s="1" t="s">
        <v>1634</v>
      </c>
      <c r="K190" s="1" t="s">
        <v>1635</v>
      </c>
      <c r="L190" s="1" t="s">
        <v>1636</v>
      </c>
      <c r="M190" s="1" t="s">
        <v>1637</v>
      </c>
      <c r="N190" s="1" t="s">
        <v>1638</v>
      </c>
      <c r="O190" s="1" t="s">
        <v>1639</v>
      </c>
    </row>
    <row r="191" s="1" customFormat="1" spans="1:15">
      <c r="A191" s="1" t="s">
        <v>15</v>
      </c>
      <c r="B191" s="1" t="s">
        <v>1640</v>
      </c>
      <c r="C191" s="1" t="s">
        <v>27</v>
      </c>
      <c r="D191" s="1" t="s">
        <v>1604</v>
      </c>
      <c r="F191" s="1" t="s">
        <v>1641</v>
      </c>
      <c r="I191" s="1" t="s">
        <v>1642</v>
      </c>
      <c r="J191" s="1" t="s">
        <v>1643</v>
      </c>
      <c r="K191" s="1" t="s">
        <v>1644</v>
      </c>
      <c r="L191" s="1" t="s">
        <v>1645</v>
      </c>
      <c r="M191" s="1" t="s">
        <v>1646</v>
      </c>
      <c r="N191" s="1" t="s">
        <v>1647</v>
      </c>
      <c r="O191" s="1" t="s">
        <v>1648</v>
      </c>
    </row>
    <row r="192" s="1" customFormat="1" spans="1:15">
      <c r="A192" s="1" t="s">
        <v>15</v>
      </c>
      <c r="B192" s="1" t="s">
        <v>1649</v>
      </c>
      <c r="C192" s="1" t="s">
        <v>17</v>
      </c>
      <c r="D192" s="1" t="s">
        <v>1594</v>
      </c>
      <c r="F192" s="1" t="s">
        <v>1650</v>
      </c>
      <c r="I192" s="1" t="s">
        <v>1651</v>
      </c>
      <c r="J192" s="1" t="s">
        <v>1652</v>
      </c>
      <c r="K192" s="1" t="s">
        <v>1653</v>
      </c>
      <c r="L192" s="1" t="s">
        <v>1654</v>
      </c>
      <c r="M192" s="1" t="s">
        <v>1655</v>
      </c>
      <c r="N192" s="1" t="s">
        <v>1656</v>
      </c>
      <c r="O192" s="1" t="s">
        <v>1657</v>
      </c>
    </row>
    <row r="193" s="1" customFormat="1" spans="1:15">
      <c r="A193" s="1" t="s">
        <v>15</v>
      </c>
      <c r="B193" s="1" t="s">
        <v>1658</v>
      </c>
      <c r="C193" s="1" t="s">
        <v>17</v>
      </c>
      <c r="D193" s="1" t="s">
        <v>1604</v>
      </c>
      <c r="F193" s="1" t="s">
        <v>1659</v>
      </c>
      <c r="I193" s="1" t="s">
        <v>1660</v>
      </c>
      <c r="J193" s="1" t="s">
        <v>1661</v>
      </c>
      <c r="K193" s="1" t="s">
        <v>1662</v>
      </c>
      <c r="L193" s="1" t="s">
        <v>1663</v>
      </c>
      <c r="M193" s="1" t="s">
        <v>1664</v>
      </c>
      <c r="N193" s="1" t="s">
        <v>1665</v>
      </c>
      <c r="O193" s="1" t="s">
        <v>1666</v>
      </c>
    </row>
    <row r="194" s="1" customFormat="1" spans="1:15">
      <c r="A194" s="1" t="s">
        <v>15</v>
      </c>
      <c r="B194" s="1" t="s">
        <v>1667</v>
      </c>
      <c r="C194" s="1" t="s">
        <v>27</v>
      </c>
      <c r="D194" s="1" t="s">
        <v>1604</v>
      </c>
      <c r="F194" s="1" t="s">
        <v>1472</v>
      </c>
      <c r="G194" s="1" t="e">
        <f>-al</f>
        <v>#NAME?</v>
      </c>
      <c r="I194" s="1" t="s">
        <v>1668</v>
      </c>
      <c r="J194" s="1" t="s">
        <v>1669</v>
      </c>
      <c r="K194" s="1" t="s">
        <v>1670</v>
      </c>
      <c r="L194" s="1" t="s">
        <v>1671</v>
      </c>
      <c r="M194" s="1" t="s">
        <v>1672</v>
      </c>
      <c r="N194" s="1" t="s">
        <v>1673</v>
      </c>
      <c r="O194" s="1" t="s">
        <v>1674</v>
      </c>
    </row>
    <row r="195" s="1" customFormat="1" spans="1:15">
      <c r="A195" s="1" t="s">
        <v>15</v>
      </c>
      <c r="B195" s="1" t="s">
        <v>1675</v>
      </c>
      <c r="C195" s="1" t="s">
        <v>17</v>
      </c>
      <c r="D195" s="1" t="s">
        <v>1594</v>
      </c>
      <c r="F195" s="1" t="s">
        <v>1676</v>
      </c>
      <c r="G195" s="1" t="e">
        <f>-y</f>
        <v>#NAME?</v>
      </c>
      <c r="I195" s="1" t="s">
        <v>1677</v>
      </c>
      <c r="J195" s="1" t="s">
        <v>1678</v>
      </c>
      <c r="K195" s="1" t="s">
        <v>1679</v>
      </c>
      <c r="L195" s="1" t="s">
        <v>1680</v>
      </c>
      <c r="M195" s="1" t="s">
        <v>1681</v>
      </c>
      <c r="N195" s="1" t="s">
        <v>1682</v>
      </c>
      <c r="O195" s="1" t="s">
        <v>1683</v>
      </c>
    </row>
    <row r="196" s="1" customFormat="1" spans="1:15">
      <c r="A196" s="1" t="s">
        <v>15</v>
      </c>
      <c r="B196" s="1" t="s">
        <v>1684</v>
      </c>
      <c r="C196" s="1" t="s">
        <v>362</v>
      </c>
      <c r="F196" s="1" t="s">
        <v>1685</v>
      </c>
      <c r="G196" s="1" t="e">
        <f>-_xleta.or</f>
        <v>#VALUE!</v>
      </c>
      <c r="I196" s="1" t="s">
        <v>1686</v>
      </c>
      <c r="J196" s="1" t="s">
        <v>1687</v>
      </c>
      <c r="K196" s="1" t="s">
        <v>1688</v>
      </c>
      <c r="L196" s="1" t="s">
        <v>1689</v>
      </c>
      <c r="M196" s="1" t="s">
        <v>1690</v>
      </c>
      <c r="N196" s="1" t="s">
        <v>1691</v>
      </c>
      <c r="O196" s="1" t="s">
        <v>1692</v>
      </c>
    </row>
    <row r="197" s="1" customFormat="1" spans="1:15">
      <c r="A197" s="1" t="s">
        <v>15</v>
      </c>
      <c r="B197" s="1" t="s">
        <v>1693</v>
      </c>
      <c r="C197" s="1" t="s">
        <v>17</v>
      </c>
      <c r="F197" s="1" t="s">
        <v>1694</v>
      </c>
      <c r="G197" s="1" t="e">
        <f>-ment</f>
        <v>#NAME?</v>
      </c>
      <c r="I197" s="1" t="s">
        <v>1695</v>
      </c>
      <c r="J197" s="1" t="s">
        <v>1696</v>
      </c>
      <c r="K197" s="1" t="s">
        <v>1697</v>
      </c>
      <c r="L197" s="1" t="s">
        <v>1698</v>
      </c>
      <c r="M197" s="1" t="s">
        <v>1699</v>
      </c>
      <c r="N197" s="1" t="s">
        <v>1700</v>
      </c>
      <c r="O197" s="1" t="s">
        <v>1701</v>
      </c>
    </row>
    <row r="198" s="1" customFormat="1" spans="1:15">
      <c r="A198" s="1" t="s">
        <v>15</v>
      </c>
      <c r="B198" s="1" t="s">
        <v>1702</v>
      </c>
      <c r="C198" s="1" t="s">
        <v>123</v>
      </c>
      <c r="D198" s="1" t="s">
        <v>1703</v>
      </c>
      <c r="F198" s="1" t="s">
        <v>1704</v>
      </c>
      <c r="I198" s="1" t="s">
        <v>1705</v>
      </c>
      <c r="J198" s="1" t="s">
        <v>1706</v>
      </c>
      <c r="K198" s="1" t="s">
        <v>1707</v>
      </c>
      <c r="L198" s="1" t="s">
        <v>1708</v>
      </c>
      <c r="M198" s="1" t="s">
        <v>1709</v>
      </c>
      <c r="N198" s="1" t="s">
        <v>1710</v>
      </c>
      <c r="O198" s="1" t="s">
        <v>1711</v>
      </c>
    </row>
    <row r="199" s="1" customFormat="1" spans="1:15">
      <c r="A199" s="1" t="s">
        <v>15</v>
      </c>
      <c r="B199" s="1" t="s">
        <v>1712</v>
      </c>
      <c r="C199" s="1" t="s">
        <v>123</v>
      </c>
      <c r="D199" s="1" t="s">
        <v>412</v>
      </c>
      <c r="F199" s="1" t="s">
        <v>1704</v>
      </c>
      <c r="G199" s="1" t="e">
        <f>-ish</f>
        <v>#NAME?</v>
      </c>
      <c r="I199" s="1" t="s">
        <v>1713</v>
      </c>
      <c r="J199" s="1" t="s">
        <v>1714</v>
      </c>
      <c r="K199" s="1" t="s">
        <v>1715</v>
      </c>
      <c r="L199" s="1" t="s">
        <v>1716</v>
      </c>
      <c r="M199" s="1" t="s">
        <v>1717</v>
      </c>
      <c r="N199" s="1" t="s">
        <v>1718</v>
      </c>
      <c r="O199" s="1" t="s">
        <v>1719</v>
      </c>
    </row>
    <row r="200" s="1" customFormat="1" spans="1:15">
      <c r="A200" s="1" t="s">
        <v>15</v>
      </c>
      <c r="B200" s="1" t="s">
        <v>1720</v>
      </c>
      <c r="C200" s="1" t="s">
        <v>17</v>
      </c>
      <c r="F200" s="1" t="s">
        <v>1704</v>
      </c>
      <c r="G200" s="1" t="e">
        <f>-ster</f>
        <v>#NAME?</v>
      </c>
      <c r="I200" s="1" t="s">
        <v>1721</v>
      </c>
      <c r="J200" s="1" t="s">
        <v>1722</v>
      </c>
      <c r="K200" s="1" t="s">
        <v>1723</v>
      </c>
      <c r="L200" s="1" t="s">
        <v>1724</v>
      </c>
      <c r="M200" s="1" t="s">
        <v>1725</v>
      </c>
      <c r="N200" s="1" t="s">
        <v>1726</v>
      </c>
      <c r="O200" s="1" t="s">
        <v>1727</v>
      </c>
    </row>
    <row r="201" s="1" customFormat="1" spans="1:15">
      <c r="A201" s="1" t="s">
        <v>15</v>
      </c>
      <c r="B201" s="1" t="s">
        <v>1728</v>
      </c>
      <c r="C201" s="1" t="s">
        <v>17</v>
      </c>
      <c r="D201" s="1" t="s">
        <v>1134</v>
      </c>
      <c r="F201" s="1" t="s">
        <v>1685</v>
      </c>
      <c r="G201" s="1" t="e">
        <f>-ion</f>
        <v>#NAME?</v>
      </c>
      <c r="I201" s="1" t="s">
        <v>1729</v>
      </c>
      <c r="J201" s="1" t="s">
        <v>1730</v>
      </c>
      <c r="K201" s="1" t="s">
        <v>1731</v>
      </c>
      <c r="L201" s="1" t="s">
        <v>1732</v>
      </c>
      <c r="M201" s="1" t="s">
        <v>1733</v>
      </c>
      <c r="N201" s="1" t="s">
        <v>1734</v>
      </c>
      <c r="O201" s="1" t="s">
        <v>1735</v>
      </c>
    </row>
    <row r="202" s="1" customFormat="1" spans="1:15">
      <c r="A202" s="1" t="s">
        <v>15</v>
      </c>
      <c r="B202" s="1" t="s">
        <v>1736</v>
      </c>
      <c r="C202" s="1" t="s">
        <v>27</v>
      </c>
      <c r="F202" s="1" t="s">
        <v>1694</v>
      </c>
      <c r="G202" s="1" t="e">
        <f>-ment</f>
        <v>#NAME?</v>
      </c>
      <c r="H202" s="1" t="e">
        <f>-al</f>
        <v>#NAME?</v>
      </c>
      <c r="I202" s="1" t="s">
        <v>1737</v>
      </c>
      <c r="J202" s="1" t="s">
        <v>1738</v>
      </c>
      <c r="K202" s="1" t="s">
        <v>1739</v>
      </c>
      <c r="L202" s="1" t="s">
        <v>1740</v>
      </c>
      <c r="M202" s="1" t="s">
        <v>1741</v>
      </c>
      <c r="N202" s="1" t="s">
        <v>1742</v>
      </c>
      <c r="O202" s="1" t="s">
        <v>1743</v>
      </c>
    </row>
    <row r="203" s="1" customFormat="1" spans="1:15">
      <c r="A203" s="1" t="s">
        <v>15</v>
      </c>
      <c r="B203" s="1" t="s">
        <v>1744</v>
      </c>
      <c r="C203" s="1" t="s">
        <v>17</v>
      </c>
      <c r="D203" s="1" t="s">
        <v>412</v>
      </c>
      <c r="F203" s="1" t="s">
        <v>1685</v>
      </c>
      <c r="G203" s="1" t="e">
        <f>-ion</f>
        <v>#NAME?</v>
      </c>
      <c r="I203" s="1" t="s">
        <v>1745</v>
      </c>
      <c r="J203" s="1" t="s">
        <v>1746</v>
      </c>
      <c r="K203" s="1" t="s">
        <v>1747</v>
      </c>
      <c r="L203" s="1" t="s">
        <v>1748</v>
      </c>
      <c r="M203" s="1" t="s">
        <v>1749</v>
      </c>
      <c r="N203" s="1" t="s">
        <v>1750</v>
      </c>
      <c r="O203" s="1" t="s">
        <v>1751</v>
      </c>
    </row>
    <row r="204" s="1" customFormat="1" spans="1:15">
      <c r="A204" s="1" t="s">
        <v>15</v>
      </c>
      <c r="B204" s="1" t="s">
        <v>1752</v>
      </c>
      <c r="C204" s="1" t="s">
        <v>27</v>
      </c>
      <c r="F204" s="1" t="s">
        <v>1685</v>
      </c>
      <c r="G204" s="1" t="e">
        <f>-ory</f>
        <v>#NAME?</v>
      </c>
      <c r="I204" s="1" t="s">
        <v>1753</v>
      </c>
      <c r="J204" s="1" t="s">
        <v>1754</v>
      </c>
      <c r="K204" s="1" t="s">
        <v>1755</v>
      </c>
      <c r="L204" s="1" t="s">
        <v>1756</v>
      </c>
      <c r="M204" s="1" t="s">
        <v>1757</v>
      </c>
      <c r="N204" s="1" t="s">
        <v>1758</v>
      </c>
      <c r="O204" s="1" t="s">
        <v>1759</v>
      </c>
    </row>
    <row r="205" s="1" customFormat="1" spans="1:15">
      <c r="A205" s="1" t="s">
        <v>15</v>
      </c>
      <c r="B205" s="1" t="s">
        <v>1760</v>
      </c>
      <c r="C205" s="1" t="s">
        <v>17</v>
      </c>
      <c r="D205" s="1" t="s">
        <v>1703</v>
      </c>
      <c r="F205" s="1" t="s">
        <v>1704</v>
      </c>
      <c r="G205" s="1" t="e">
        <f>-er</f>
        <v>#NAME?</v>
      </c>
      <c r="I205" s="1" t="s">
        <v>1761</v>
      </c>
      <c r="J205" s="1" t="s">
        <v>1762</v>
      </c>
      <c r="K205" s="1" t="s">
        <v>1763</v>
      </c>
      <c r="L205" s="1" t="s">
        <v>1764</v>
      </c>
      <c r="M205" s="1" t="s">
        <v>1765</v>
      </c>
      <c r="N205" s="1" t="s">
        <v>1766</v>
      </c>
      <c r="O205" s="1" t="s">
        <v>1767</v>
      </c>
    </row>
    <row r="206" s="1" customFormat="1" spans="1:15">
      <c r="A206" s="1" t="s">
        <v>15</v>
      </c>
      <c r="B206" s="1" t="s">
        <v>1768</v>
      </c>
      <c r="C206" s="1" t="s">
        <v>123</v>
      </c>
      <c r="F206" s="1" t="s">
        <v>1768</v>
      </c>
      <c r="I206" s="1" t="s">
        <v>1769</v>
      </c>
      <c r="J206" s="1" t="s">
        <v>1770</v>
      </c>
      <c r="K206" s="1" t="s">
        <v>1771</v>
      </c>
      <c r="L206" s="1" t="s">
        <v>1772</v>
      </c>
      <c r="M206" s="1" t="s">
        <v>1773</v>
      </c>
      <c r="N206" s="1" t="s">
        <v>1774</v>
      </c>
      <c r="O206" s="1" t="s">
        <v>1775</v>
      </c>
    </row>
    <row r="207" s="1" customFormat="1" spans="1:15">
      <c r="A207" s="1" t="s">
        <v>15</v>
      </c>
      <c r="B207" s="1" t="s">
        <v>1776</v>
      </c>
      <c r="C207" s="1" t="s">
        <v>27</v>
      </c>
      <c r="D207" s="1" t="s">
        <v>725</v>
      </c>
      <c r="F207" s="1" t="s">
        <v>1768</v>
      </c>
      <c r="G207" s="1" t="e">
        <f>-ous</f>
        <v>#NAME?</v>
      </c>
      <c r="I207" s="1" t="s">
        <v>1777</v>
      </c>
      <c r="J207" s="1" t="s">
        <v>1778</v>
      </c>
      <c r="K207" s="1" t="s">
        <v>1779</v>
      </c>
      <c r="L207" s="1" t="s">
        <v>1780</v>
      </c>
      <c r="M207" s="1" t="s">
        <v>1781</v>
      </c>
      <c r="N207" s="1" t="s">
        <v>1782</v>
      </c>
      <c r="O207" s="1" t="s">
        <v>1783</v>
      </c>
    </row>
    <row r="208" s="1" customFormat="1" spans="1:15">
      <c r="A208" s="1" t="s">
        <v>15</v>
      </c>
      <c r="B208" s="1" t="s">
        <v>1784</v>
      </c>
      <c r="C208" s="1" t="s">
        <v>17</v>
      </c>
      <c r="D208" s="1" t="s">
        <v>1785</v>
      </c>
      <c r="F208" s="1" t="s">
        <v>1768</v>
      </c>
      <c r="G208" s="1" t="e">
        <f>-osis</f>
        <v>#NAME?</v>
      </c>
      <c r="I208" s="1" t="s">
        <v>1786</v>
      </c>
      <c r="J208" s="1" t="s">
        <v>1787</v>
      </c>
      <c r="K208" s="1" t="s">
        <v>1788</v>
      </c>
      <c r="L208" s="1" t="s">
        <v>1789</v>
      </c>
      <c r="M208" s="1" t="s">
        <v>1790</v>
      </c>
      <c r="N208" s="1" t="s">
        <v>1791</v>
      </c>
      <c r="O208" s="1" t="s">
        <v>1792</v>
      </c>
    </row>
    <row r="209" s="1" customFormat="1" spans="1:15">
      <c r="A209" s="1" t="s">
        <v>15</v>
      </c>
      <c r="B209" s="1" t="s">
        <v>1793</v>
      </c>
      <c r="C209" s="1" t="s">
        <v>17</v>
      </c>
      <c r="F209" s="1" t="s">
        <v>1768</v>
      </c>
      <c r="G209" s="1" t="e">
        <f>-ology</f>
        <v>#NAME?</v>
      </c>
      <c r="I209" s="1" t="s">
        <v>1794</v>
      </c>
      <c r="J209" s="1" t="s">
        <v>1795</v>
      </c>
      <c r="K209" s="1" t="s">
        <v>1796</v>
      </c>
      <c r="L209" s="1" t="s">
        <v>1797</v>
      </c>
      <c r="M209" s="1" t="s">
        <v>1798</v>
      </c>
      <c r="N209" s="1" t="s">
        <v>1799</v>
      </c>
      <c r="O209" s="1" t="s">
        <v>1800</v>
      </c>
    </row>
    <row r="210" s="1" customFormat="1" spans="1:15">
      <c r="A210" s="1" t="s">
        <v>15</v>
      </c>
      <c r="B210" s="1" t="s">
        <v>1801</v>
      </c>
      <c r="C210" s="1" t="s">
        <v>27</v>
      </c>
      <c r="D210" s="1" t="s">
        <v>1802</v>
      </c>
      <c r="F210" s="1" t="s">
        <v>1768</v>
      </c>
      <c r="G210" s="1" t="e">
        <f>-ic</f>
        <v>#NAME?</v>
      </c>
      <c r="I210" s="1" t="s">
        <v>1803</v>
      </c>
      <c r="J210" s="1" t="s">
        <v>1804</v>
      </c>
      <c r="K210" s="1" t="s">
        <v>1805</v>
      </c>
      <c r="L210" s="1" t="s">
        <v>1806</v>
      </c>
      <c r="M210" s="1" t="s">
        <v>1807</v>
      </c>
      <c r="N210" s="1" t="s">
        <v>1808</v>
      </c>
      <c r="O210" s="1" t="s">
        <v>1809</v>
      </c>
    </row>
    <row r="211" s="1" customFormat="1" spans="1:15">
      <c r="A211" s="1" t="s">
        <v>15</v>
      </c>
      <c r="B211" s="1" t="s">
        <v>1810</v>
      </c>
      <c r="C211" s="1" t="s">
        <v>27</v>
      </c>
      <c r="D211" s="1" t="s">
        <v>1811</v>
      </c>
      <c r="F211" s="1" t="s">
        <v>1768</v>
      </c>
      <c r="G211" s="1" t="e">
        <f>-ic</f>
        <v>#NAME?</v>
      </c>
      <c r="I211" s="1" t="s">
        <v>1812</v>
      </c>
      <c r="J211" s="1" t="s">
        <v>1813</v>
      </c>
      <c r="K211" s="1" t="s">
        <v>1814</v>
      </c>
      <c r="L211" s="1" t="s">
        <v>1815</v>
      </c>
      <c r="M211" s="1" t="s">
        <v>1816</v>
      </c>
      <c r="N211" s="1" t="s">
        <v>1817</v>
      </c>
      <c r="O211" s="1" t="s">
        <v>1818</v>
      </c>
    </row>
    <row r="212" s="1" customFormat="1" spans="1:15">
      <c r="A212" s="1" t="s">
        <v>15</v>
      </c>
      <c r="B212" s="1" t="s">
        <v>1819</v>
      </c>
      <c r="C212" s="1" t="s">
        <v>27</v>
      </c>
      <c r="D212" s="1" t="s">
        <v>1820</v>
      </c>
      <c r="F212" s="1" t="s">
        <v>1768</v>
      </c>
      <c r="G212" s="1" t="e">
        <f>-ic</f>
        <v>#NAME?</v>
      </c>
      <c r="I212" s="1" t="s">
        <v>1821</v>
      </c>
      <c r="J212" s="1" t="s">
        <v>1822</v>
      </c>
      <c r="K212" s="1" t="s">
        <v>1823</v>
      </c>
      <c r="L212" s="1" t="s">
        <v>1824</v>
      </c>
      <c r="M212" s="1" t="s">
        <v>1825</v>
      </c>
      <c r="N212" s="1" t="s">
        <v>1826</v>
      </c>
      <c r="O212" s="1" t="s">
        <v>1827</v>
      </c>
    </row>
    <row r="213" s="1" customFormat="1" spans="1:15">
      <c r="A213" s="1" t="s">
        <v>15</v>
      </c>
      <c r="B213" s="1" t="s">
        <v>1828</v>
      </c>
      <c r="C213" s="1" t="s">
        <v>17</v>
      </c>
      <c r="F213" s="1" t="s">
        <v>1768</v>
      </c>
      <c r="G213" s="1" t="e">
        <f>-ine</f>
        <v>#NAME?</v>
      </c>
      <c r="I213" s="1" t="s">
        <v>1829</v>
      </c>
      <c r="J213" s="1" t="s">
        <v>1830</v>
      </c>
      <c r="K213" s="1" t="s">
        <v>1831</v>
      </c>
      <c r="L213" s="1" t="s">
        <v>1832</v>
      </c>
      <c r="M213" s="1" t="s">
        <v>1833</v>
      </c>
      <c r="N213" s="1" t="s">
        <v>1834</v>
      </c>
      <c r="O213" s="1" t="s">
        <v>1835</v>
      </c>
    </row>
    <row r="214" s="1" customFormat="1" spans="1:15">
      <c r="A214" s="1" t="s">
        <v>15</v>
      </c>
      <c r="B214" s="1" t="s">
        <v>1836</v>
      </c>
      <c r="C214" s="1" t="s">
        <v>362</v>
      </c>
      <c r="D214" s="1" t="s">
        <v>1837</v>
      </c>
      <c r="F214" s="1" t="s">
        <v>1838</v>
      </c>
      <c r="I214" s="1" t="s">
        <v>1839</v>
      </c>
      <c r="J214" s="1" t="s">
        <v>1840</v>
      </c>
      <c r="K214" s="1" t="s">
        <v>1841</v>
      </c>
      <c r="L214" s="1" t="s">
        <v>1842</v>
      </c>
      <c r="M214" s="1" t="s">
        <v>1843</v>
      </c>
      <c r="N214" s="1" t="s">
        <v>1844</v>
      </c>
      <c r="O214" s="1" t="s">
        <v>1845</v>
      </c>
    </row>
    <row r="215" s="1" customFormat="1" spans="1:15">
      <c r="A215" s="1" t="s">
        <v>15</v>
      </c>
      <c r="B215" s="1" t="s">
        <v>1846</v>
      </c>
      <c r="C215" s="1" t="s">
        <v>123</v>
      </c>
      <c r="D215" s="1" t="s">
        <v>1837</v>
      </c>
      <c r="E215" s="1" t="s">
        <v>1847</v>
      </c>
      <c r="F215" s="1" t="s">
        <v>1848</v>
      </c>
      <c r="I215" s="1" t="s">
        <v>1849</v>
      </c>
      <c r="J215" s="1" t="s">
        <v>1850</v>
      </c>
      <c r="K215" s="1" t="s">
        <v>1851</v>
      </c>
      <c r="L215" s="1" t="s">
        <v>1852</v>
      </c>
      <c r="M215" s="1" t="s">
        <v>1853</v>
      </c>
      <c r="N215" s="1" t="s">
        <v>1854</v>
      </c>
      <c r="O215" s="1" t="s">
        <v>1855</v>
      </c>
    </row>
    <row r="216" s="1" customFormat="1" spans="1:15">
      <c r="A216" s="1" t="s">
        <v>15</v>
      </c>
      <c r="B216" s="1" t="s">
        <v>1856</v>
      </c>
      <c r="C216" s="1" t="s">
        <v>123</v>
      </c>
      <c r="D216" s="1" t="s">
        <v>1837</v>
      </c>
      <c r="F216" s="1" t="s">
        <v>1857</v>
      </c>
      <c r="I216" s="1" t="s">
        <v>1858</v>
      </c>
      <c r="J216" s="1" t="s">
        <v>1859</v>
      </c>
      <c r="K216" s="1" t="s">
        <v>1860</v>
      </c>
      <c r="L216" s="1" t="s">
        <v>1861</v>
      </c>
      <c r="M216" s="1" t="s">
        <v>1862</v>
      </c>
      <c r="N216" s="1" t="s">
        <v>1863</v>
      </c>
      <c r="O216" s="1" t="s">
        <v>1864</v>
      </c>
    </row>
    <row r="217" s="1" customFormat="1" spans="1:15">
      <c r="A217" s="1" t="s">
        <v>15</v>
      </c>
      <c r="B217" s="1" t="s">
        <v>1865</v>
      </c>
      <c r="C217" s="1" t="s">
        <v>17</v>
      </c>
      <c r="D217" s="1" t="s">
        <v>1837</v>
      </c>
      <c r="F217" s="1" t="s">
        <v>1866</v>
      </c>
      <c r="I217" s="1" t="s">
        <v>1867</v>
      </c>
      <c r="J217" s="1" t="s">
        <v>1868</v>
      </c>
      <c r="K217" s="1" t="s">
        <v>1869</v>
      </c>
      <c r="L217" s="1" t="s">
        <v>1870</v>
      </c>
      <c r="M217" s="1" t="s">
        <v>1871</v>
      </c>
      <c r="N217" s="1" t="s">
        <v>1872</v>
      </c>
      <c r="O217" s="1" t="s">
        <v>1873</v>
      </c>
    </row>
    <row r="218" s="1" customFormat="1" spans="1:15">
      <c r="A218" s="1" t="s">
        <v>15</v>
      </c>
      <c r="B218" s="1" t="s">
        <v>1874</v>
      </c>
      <c r="C218" s="1" t="s">
        <v>123</v>
      </c>
      <c r="D218" s="1" t="s">
        <v>1837</v>
      </c>
      <c r="F218" s="1" t="s">
        <v>1875</v>
      </c>
      <c r="I218" s="1" t="s">
        <v>1876</v>
      </c>
      <c r="J218" s="1" t="s">
        <v>1877</v>
      </c>
      <c r="K218" s="1" t="s">
        <v>1878</v>
      </c>
      <c r="L218" s="1" t="s">
        <v>1879</v>
      </c>
      <c r="M218" s="1" t="s">
        <v>1880</v>
      </c>
      <c r="N218" s="1" t="s">
        <v>1881</v>
      </c>
      <c r="O218" s="1" t="s">
        <v>1882</v>
      </c>
    </row>
    <row r="219" s="1" customFormat="1" spans="1:15">
      <c r="A219" s="1" t="s">
        <v>15</v>
      </c>
      <c r="B219" s="1" t="s">
        <v>1883</v>
      </c>
      <c r="C219" s="1" t="s">
        <v>44</v>
      </c>
      <c r="D219" s="1" t="s">
        <v>1837</v>
      </c>
      <c r="F219" s="1" t="s">
        <v>1884</v>
      </c>
      <c r="I219" s="1" t="s">
        <v>1885</v>
      </c>
      <c r="J219" s="1" t="s">
        <v>1886</v>
      </c>
      <c r="K219" s="1" t="s">
        <v>1887</v>
      </c>
      <c r="L219" s="1" t="s">
        <v>1888</v>
      </c>
      <c r="M219" s="1" t="s">
        <v>1889</v>
      </c>
      <c r="N219" s="1" t="s">
        <v>1890</v>
      </c>
      <c r="O219" s="1" t="s">
        <v>1891</v>
      </c>
    </row>
    <row r="220" s="1" customFormat="1" spans="1:15">
      <c r="A220" s="1" t="s">
        <v>15</v>
      </c>
      <c r="B220" s="1" t="s">
        <v>1892</v>
      </c>
      <c r="C220" s="1" t="s">
        <v>123</v>
      </c>
      <c r="D220" s="1" t="s">
        <v>1837</v>
      </c>
      <c r="F220" s="1" t="s">
        <v>1893</v>
      </c>
      <c r="I220" s="1" t="s">
        <v>1894</v>
      </c>
      <c r="J220" s="1" t="s">
        <v>1895</v>
      </c>
      <c r="K220" s="1" t="s">
        <v>1896</v>
      </c>
      <c r="L220" s="1" t="s">
        <v>1897</v>
      </c>
      <c r="M220" s="1" t="s">
        <v>1898</v>
      </c>
      <c r="N220" s="1" t="s">
        <v>1899</v>
      </c>
      <c r="O220" s="1" t="s">
        <v>1900</v>
      </c>
    </row>
    <row r="221" s="1" customFormat="1" spans="1:15">
      <c r="A221" s="1" t="s">
        <v>15</v>
      </c>
      <c r="B221" s="1" t="s">
        <v>1901</v>
      </c>
      <c r="C221" s="1" t="s">
        <v>44</v>
      </c>
      <c r="D221" s="1" t="s">
        <v>1837</v>
      </c>
      <c r="F221" s="1" t="s">
        <v>1902</v>
      </c>
      <c r="I221" s="1" t="s">
        <v>1903</v>
      </c>
      <c r="J221" s="1" t="s">
        <v>1904</v>
      </c>
      <c r="K221" s="1" t="s">
        <v>1905</v>
      </c>
      <c r="L221" s="1" t="s">
        <v>1906</v>
      </c>
      <c r="M221" s="1" t="s">
        <v>1907</v>
      </c>
      <c r="N221" s="1" t="s">
        <v>1908</v>
      </c>
      <c r="O221" s="1" t="s">
        <v>1909</v>
      </c>
    </row>
    <row r="222" s="1" customFormat="1" spans="1:15">
      <c r="A222" s="1" t="s">
        <v>15</v>
      </c>
      <c r="B222" s="1" t="s">
        <v>1910</v>
      </c>
      <c r="C222" s="1" t="s">
        <v>123</v>
      </c>
      <c r="D222" s="1" t="s">
        <v>1837</v>
      </c>
      <c r="F222" s="1" t="s">
        <v>1911</v>
      </c>
      <c r="I222" s="1" t="s">
        <v>1912</v>
      </c>
      <c r="J222" s="1" t="s">
        <v>1913</v>
      </c>
      <c r="K222" s="1" t="s">
        <v>1914</v>
      </c>
      <c r="L222" s="1" t="s">
        <v>1915</v>
      </c>
      <c r="M222" s="1" t="s">
        <v>1916</v>
      </c>
      <c r="N222" s="1" t="s">
        <v>1917</v>
      </c>
      <c r="O222" s="1" t="s">
        <v>1918</v>
      </c>
    </row>
    <row r="223" s="1" customFormat="1" spans="1:15">
      <c r="A223" s="1" t="s">
        <v>15</v>
      </c>
      <c r="B223" s="1" t="s">
        <v>1919</v>
      </c>
      <c r="C223" s="1" t="s">
        <v>123</v>
      </c>
      <c r="D223" s="1" t="s">
        <v>1837</v>
      </c>
      <c r="F223" s="1" t="s">
        <v>1920</v>
      </c>
      <c r="I223" s="1" t="s">
        <v>1921</v>
      </c>
      <c r="J223" s="1" t="s">
        <v>1922</v>
      </c>
      <c r="K223" s="1" t="s">
        <v>1923</v>
      </c>
      <c r="L223" s="1" t="s">
        <v>1924</v>
      </c>
      <c r="M223" s="1" t="s">
        <v>1925</v>
      </c>
      <c r="N223" s="1" t="s">
        <v>1926</v>
      </c>
      <c r="O223" s="1" t="s">
        <v>1927</v>
      </c>
    </row>
    <row r="224" s="1" customFormat="1" spans="1:15">
      <c r="A224" s="1" t="s">
        <v>15</v>
      </c>
      <c r="B224" s="1" t="s">
        <v>1928</v>
      </c>
      <c r="C224" s="1" t="s">
        <v>123</v>
      </c>
      <c r="D224" s="1" t="s">
        <v>412</v>
      </c>
      <c r="F224" s="1" t="s">
        <v>1929</v>
      </c>
      <c r="I224" s="1" t="s">
        <v>1930</v>
      </c>
      <c r="J224" s="1" t="s">
        <v>1931</v>
      </c>
      <c r="K224" s="1" t="s">
        <v>1932</v>
      </c>
      <c r="L224" s="1" t="s">
        <v>1933</v>
      </c>
      <c r="M224" s="1" t="s">
        <v>1934</v>
      </c>
      <c r="N224" s="1" t="s">
        <v>1935</v>
      </c>
      <c r="O224" s="1" t="s">
        <v>1936</v>
      </c>
    </row>
    <row r="225" s="1" customFormat="1" spans="1:15">
      <c r="A225" s="1" t="s">
        <v>15</v>
      </c>
      <c r="B225" s="1" t="s">
        <v>1937</v>
      </c>
      <c r="C225" s="1" t="s">
        <v>123</v>
      </c>
      <c r="D225" s="1" t="s">
        <v>1534</v>
      </c>
      <c r="F225" s="1" t="s">
        <v>1929</v>
      </c>
      <c r="I225" s="1" t="s">
        <v>1938</v>
      </c>
      <c r="J225" s="1" t="s">
        <v>1939</v>
      </c>
      <c r="K225" s="1" t="s">
        <v>1940</v>
      </c>
      <c r="L225" s="1" t="s">
        <v>1941</v>
      </c>
      <c r="M225" s="1" t="s">
        <v>1942</v>
      </c>
      <c r="N225" s="1" t="s">
        <v>1943</v>
      </c>
      <c r="O225" s="1" t="s">
        <v>1944</v>
      </c>
    </row>
    <row r="226" s="1" customFormat="1" spans="1:15">
      <c r="A226" s="1" t="s">
        <v>15</v>
      </c>
      <c r="B226" s="1" t="s">
        <v>1945</v>
      </c>
      <c r="C226" s="1" t="s">
        <v>123</v>
      </c>
      <c r="D226" s="1" t="s">
        <v>1946</v>
      </c>
      <c r="F226" s="1" t="s">
        <v>1947</v>
      </c>
      <c r="I226" s="1" t="s">
        <v>1948</v>
      </c>
      <c r="J226" s="1" t="s">
        <v>1949</v>
      </c>
      <c r="K226" s="1" t="s">
        <v>1950</v>
      </c>
      <c r="L226" s="1" t="s">
        <v>1951</v>
      </c>
      <c r="M226" s="1" t="s">
        <v>1952</v>
      </c>
      <c r="N226" s="1" t="s">
        <v>1953</v>
      </c>
      <c r="O226" s="1" t="s">
        <v>1954</v>
      </c>
    </row>
    <row r="227" s="1" customFormat="1" spans="1:15">
      <c r="A227" s="1" t="s">
        <v>15</v>
      </c>
      <c r="B227" s="1" t="s">
        <v>1955</v>
      </c>
      <c r="C227" s="1" t="s">
        <v>123</v>
      </c>
      <c r="D227" s="1" t="s">
        <v>204</v>
      </c>
      <c r="F227" s="1" t="s">
        <v>1929</v>
      </c>
      <c r="I227" s="1" t="s">
        <v>1956</v>
      </c>
      <c r="J227" s="1" t="s">
        <v>1957</v>
      </c>
      <c r="K227" s="1" t="s">
        <v>1958</v>
      </c>
      <c r="L227" s="1" t="s">
        <v>1959</v>
      </c>
      <c r="M227" s="1" t="s">
        <v>1960</v>
      </c>
      <c r="N227" s="1" t="s">
        <v>1961</v>
      </c>
      <c r="O227" s="1" t="s">
        <v>1962</v>
      </c>
    </row>
    <row r="228" s="1" customFormat="1" spans="1:15">
      <c r="A228" s="1" t="s">
        <v>15</v>
      </c>
      <c r="B228" s="1" t="s">
        <v>1963</v>
      </c>
      <c r="C228" s="1" t="s">
        <v>17</v>
      </c>
      <c r="F228" s="1" t="s">
        <v>1947</v>
      </c>
      <c r="G228" s="1" t="e">
        <f>-ion</f>
        <v>#NAME?</v>
      </c>
      <c r="I228" s="1" t="s">
        <v>1964</v>
      </c>
      <c r="J228" s="1" t="s">
        <v>1965</v>
      </c>
      <c r="K228" s="1" t="s">
        <v>1966</v>
      </c>
      <c r="L228" s="1" t="s">
        <v>1967</v>
      </c>
      <c r="M228" s="1" t="s">
        <v>1968</v>
      </c>
      <c r="N228" s="1" t="s">
        <v>1969</v>
      </c>
      <c r="O228" s="1" t="s">
        <v>1970</v>
      </c>
    </row>
    <row r="229" s="1" customFormat="1" spans="1:15">
      <c r="A229" s="1" t="s">
        <v>15</v>
      </c>
      <c r="B229" s="1" t="s">
        <v>1971</v>
      </c>
      <c r="C229" s="1" t="s">
        <v>123</v>
      </c>
      <c r="D229" s="1" t="s">
        <v>1972</v>
      </c>
      <c r="F229" s="1" t="s">
        <v>1929</v>
      </c>
      <c r="I229" s="1" t="s">
        <v>1973</v>
      </c>
      <c r="J229" s="1" t="s">
        <v>1974</v>
      </c>
      <c r="K229" s="1" t="s">
        <v>1975</v>
      </c>
      <c r="L229" s="1" t="s">
        <v>1976</v>
      </c>
      <c r="M229" s="1" t="s">
        <v>1977</v>
      </c>
      <c r="N229" s="1" t="s">
        <v>1978</v>
      </c>
      <c r="O229" s="1" t="s">
        <v>1979</v>
      </c>
    </row>
    <row r="230" s="1" customFormat="1" spans="1:15">
      <c r="A230" s="1" t="s">
        <v>15</v>
      </c>
      <c r="B230" s="1" t="s">
        <v>1980</v>
      </c>
      <c r="C230" s="1" t="s">
        <v>44</v>
      </c>
      <c r="D230" s="1" t="s">
        <v>1568</v>
      </c>
      <c r="F230" s="1" t="s">
        <v>1929</v>
      </c>
      <c r="I230" s="1" t="s">
        <v>1981</v>
      </c>
      <c r="J230" s="1" t="s">
        <v>1982</v>
      </c>
      <c r="K230" s="1" t="s">
        <v>1983</v>
      </c>
      <c r="L230" s="1" t="s">
        <v>1984</v>
      </c>
      <c r="M230" s="1" t="s">
        <v>1985</v>
      </c>
      <c r="N230" s="1" t="s">
        <v>1986</v>
      </c>
      <c r="O230" s="1" t="s">
        <v>1987</v>
      </c>
    </row>
    <row r="231" s="1" customFormat="1" spans="1:15">
      <c r="A231" s="1" t="s">
        <v>15</v>
      </c>
      <c r="B231" s="1" t="s">
        <v>1988</v>
      </c>
      <c r="C231" s="1" t="s">
        <v>123</v>
      </c>
      <c r="D231" s="1" t="s">
        <v>1703</v>
      </c>
      <c r="F231" s="1" t="s">
        <v>1929</v>
      </c>
      <c r="I231" s="1" t="s">
        <v>1989</v>
      </c>
      <c r="J231" s="1" t="s">
        <v>1990</v>
      </c>
      <c r="K231" s="1" t="s">
        <v>1991</v>
      </c>
      <c r="L231" s="1" t="s">
        <v>1992</v>
      </c>
      <c r="M231" s="1" t="s">
        <v>1993</v>
      </c>
      <c r="N231" s="1" t="s">
        <v>1994</v>
      </c>
      <c r="O231" s="1" t="s">
        <v>1995</v>
      </c>
    </row>
    <row r="232" s="1" customFormat="1" spans="1:15">
      <c r="A232" s="1" t="s">
        <v>15</v>
      </c>
      <c r="B232" s="1" t="s">
        <v>1996</v>
      </c>
      <c r="C232" s="1" t="s">
        <v>123</v>
      </c>
      <c r="D232" s="1" t="s">
        <v>1585</v>
      </c>
      <c r="F232" s="1" t="s">
        <v>1929</v>
      </c>
      <c r="I232" s="1" t="s">
        <v>1997</v>
      </c>
      <c r="J232" s="1" t="s">
        <v>1998</v>
      </c>
      <c r="K232" s="1" t="s">
        <v>1999</v>
      </c>
      <c r="L232" s="1" t="s">
        <v>2000</v>
      </c>
      <c r="M232" s="1" t="s">
        <v>2001</v>
      </c>
      <c r="N232" s="1" t="s">
        <v>2002</v>
      </c>
      <c r="O232" s="1" t="s">
        <v>2003</v>
      </c>
    </row>
    <row r="233" s="1" customFormat="1" spans="1:15">
      <c r="A233" s="1" t="s">
        <v>15</v>
      </c>
      <c r="B233" s="1" t="s">
        <v>2004</v>
      </c>
      <c r="C233" s="1" t="s">
        <v>44</v>
      </c>
      <c r="D233" s="1" t="s">
        <v>487</v>
      </c>
      <c r="F233" s="1" t="s">
        <v>2005</v>
      </c>
      <c r="G233" s="1" t="e">
        <f>-e</f>
        <v>#NAME?</v>
      </c>
      <c r="I233" s="1" t="s">
        <v>2006</v>
      </c>
      <c r="J233" s="1" t="s">
        <v>2007</v>
      </c>
      <c r="K233" s="1" t="s">
        <v>2008</v>
      </c>
      <c r="L233" s="1" t="s">
        <v>2009</v>
      </c>
      <c r="M233" s="1" t="s">
        <v>2010</v>
      </c>
      <c r="N233" s="1" t="s">
        <v>2011</v>
      </c>
      <c r="O233" s="1" t="s">
        <v>2012</v>
      </c>
    </row>
    <row r="234" s="1" customFormat="1" spans="1:15">
      <c r="A234" s="1" t="s">
        <v>15</v>
      </c>
      <c r="B234" s="1" t="s">
        <v>2013</v>
      </c>
      <c r="C234" s="1" t="s">
        <v>17</v>
      </c>
      <c r="F234" s="1" t="s">
        <v>1947</v>
      </c>
      <c r="G234" s="1" t="e">
        <f>-ile</f>
        <v>#NAME?</v>
      </c>
      <c r="I234" s="1" t="s">
        <v>2014</v>
      </c>
      <c r="J234" s="1" t="s">
        <v>2015</v>
      </c>
      <c r="K234" s="1" t="s">
        <v>2016</v>
      </c>
      <c r="L234" s="1" t="s">
        <v>2017</v>
      </c>
      <c r="M234" s="1" t="s">
        <v>2018</v>
      </c>
      <c r="N234" s="1" t="s">
        <v>2019</v>
      </c>
      <c r="O234" s="1" t="s">
        <v>2020</v>
      </c>
    </row>
    <row r="235" s="1" customFormat="1" spans="1:15">
      <c r="A235" s="1" t="s">
        <v>15</v>
      </c>
      <c r="B235" s="1" t="s">
        <v>2021</v>
      </c>
      <c r="C235" s="1" t="s">
        <v>44</v>
      </c>
      <c r="D235" s="1" t="s">
        <v>1534</v>
      </c>
      <c r="E235" s="1" t="s">
        <v>487</v>
      </c>
      <c r="F235" s="1" t="s">
        <v>2005</v>
      </c>
      <c r="G235" s="1" t="e">
        <f>-e</f>
        <v>#NAME?</v>
      </c>
      <c r="I235" s="1" t="s">
        <v>2022</v>
      </c>
      <c r="J235" s="1" t="s">
        <v>2023</v>
      </c>
      <c r="K235" s="1" t="s">
        <v>2024</v>
      </c>
      <c r="L235" s="1" t="s">
        <v>2025</v>
      </c>
      <c r="M235" s="1" t="s">
        <v>2026</v>
      </c>
      <c r="N235" s="1" t="s">
        <v>2027</v>
      </c>
      <c r="O235" s="1" t="s">
        <v>2028</v>
      </c>
    </row>
    <row r="236" s="1" customFormat="1" spans="1:15">
      <c r="A236" s="1" t="s">
        <v>15</v>
      </c>
      <c r="B236" s="1" t="s">
        <v>2029</v>
      </c>
      <c r="C236" s="1" t="s">
        <v>44</v>
      </c>
      <c r="F236" s="1" t="s">
        <v>2030</v>
      </c>
      <c r="G236" s="1" t="e">
        <f>-e</f>
        <v>#NAME?</v>
      </c>
      <c r="I236" s="1" t="s">
        <v>2031</v>
      </c>
      <c r="J236" s="1" t="s">
        <v>2032</v>
      </c>
      <c r="K236" s="1" t="s">
        <v>2033</v>
      </c>
      <c r="L236" s="1" t="s">
        <v>2034</v>
      </c>
      <c r="M236" s="1" t="s">
        <v>2035</v>
      </c>
      <c r="N236" s="1" t="s">
        <v>2036</v>
      </c>
      <c r="O236" s="1" t="s">
        <v>2037</v>
      </c>
    </row>
    <row r="237" s="1" customFormat="1" spans="1:15">
      <c r="A237" s="1" t="s">
        <v>15</v>
      </c>
      <c r="B237" s="1" t="s">
        <v>2038</v>
      </c>
      <c r="C237" s="1" t="s">
        <v>17</v>
      </c>
      <c r="F237" s="1" t="s">
        <v>2039</v>
      </c>
      <c r="G237" s="1" t="e">
        <f>-ion</f>
        <v>#NAME?</v>
      </c>
      <c r="I237" s="1" t="s">
        <v>2040</v>
      </c>
      <c r="J237" s="1" t="s">
        <v>2041</v>
      </c>
      <c r="K237" s="1" t="s">
        <v>2042</v>
      </c>
      <c r="L237" s="1" t="s">
        <v>2043</v>
      </c>
      <c r="M237" s="1" t="s">
        <v>2044</v>
      </c>
      <c r="N237" s="1" t="s">
        <v>2045</v>
      </c>
      <c r="O237" s="1" t="s">
        <v>2046</v>
      </c>
    </row>
    <row r="238" s="1" customFormat="1" spans="1:15">
      <c r="A238" s="1" t="s">
        <v>15</v>
      </c>
      <c r="B238" s="1" t="s">
        <v>2047</v>
      </c>
      <c r="C238" s="1" t="s">
        <v>17</v>
      </c>
      <c r="F238" s="1" t="s">
        <v>2039</v>
      </c>
      <c r="G238" s="1" t="e">
        <f>-_xleta.or</f>
        <v>#VALUE!</v>
      </c>
      <c r="I238" s="1" t="s">
        <v>2048</v>
      </c>
      <c r="J238" s="1" t="s">
        <v>2049</v>
      </c>
      <c r="K238" s="1" t="s">
        <v>2050</v>
      </c>
      <c r="L238" s="1" t="s">
        <v>2051</v>
      </c>
      <c r="M238" s="1" t="s">
        <v>2052</v>
      </c>
      <c r="N238" s="1" t="s">
        <v>2053</v>
      </c>
      <c r="O238" s="1" t="s">
        <v>2054</v>
      </c>
    </row>
    <row r="239" s="1" customFormat="1" spans="1:15">
      <c r="A239" s="1" t="s">
        <v>15</v>
      </c>
      <c r="B239" s="1" t="s">
        <v>2055</v>
      </c>
      <c r="C239" s="1" t="s">
        <v>105</v>
      </c>
      <c r="F239" s="1" t="s">
        <v>2056</v>
      </c>
      <c r="G239" s="1" t="e">
        <f>-ile</f>
        <v>#NAME?</v>
      </c>
      <c r="I239" s="1" t="s">
        <v>2057</v>
      </c>
      <c r="J239" s="1" t="s">
        <v>2058</v>
      </c>
      <c r="K239" s="1" t="s">
        <v>2059</v>
      </c>
      <c r="L239" s="1" t="s">
        <v>2060</v>
      </c>
      <c r="M239" s="1" t="s">
        <v>2061</v>
      </c>
      <c r="N239" s="1" t="s">
        <v>2062</v>
      </c>
      <c r="O239" s="1" t="s">
        <v>2063</v>
      </c>
    </row>
    <row r="240" s="1" customFormat="1" spans="1:15">
      <c r="A240" s="1" t="s">
        <v>15</v>
      </c>
      <c r="B240" s="1" t="s">
        <v>2064</v>
      </c>
      <c r="C240" s="1" t="s">
        <v>123</v>
      </c>
      <c r="D240" s="1" t="s">
        <v>487</v>
      </c>
      <c r="F240" s="1" t="s">
        <v>2039</v>
      </c>
      <c r="G240" s="1" t="e">
        <f>-e</f>
        <v>#NAME?</v>
      </c>
      <c r="I240" s="1" t="s">
        <v>2065</v>
      </c>
      <c r="J240" s="1" t="s">
        <v>2066</v>
      </c>
      <c r="K240" s="1" t="s">
        <v>2067</v>
      </c>
      <c r="L240" s="1" t="s">
        <v>2068</v>
      </c>
      <c r="M240" s="1" t="s">
        <v>2069</v>
      </c>
      <c r="N240" s="1" t="s">
        <v>2070</v>
      </c>
      <c r="O240" s="1" t="s">
        <v>2071</v>
      </c>
    </row>
    <row r="241" s="1" customFormat="1" spans="1:15">
      <c r="A241" s="1" t="s">
        <v>15</v>
      </c>
      <c r="B241" s="1" t="s">
        <v>2072</v>
      </c>
      <c r="C241" s="1" t="s">
        <v>27</v>
      </c>
      <c r="D241" s="1" t="s">
        <v>133</v>
      </c>
      <c r="F241" s="1" t="s">
        <v>2039</v>
      </c>
      <c r="G241" s="1" t="e">
        <f>-e</f>
        <v>#NAME?</v>
      </c>
      <c r="I241" s="1" t="s">
        <v>2073</v>
      </c>
      <c r="J241" s="1" t="s">
        <v>2074</v>
      </c>
      <c r="K241" s="1" t="s">
        <v>2075</v>
      </c>
      <c r="L241" s="1" t="s">
        <v>2076</v>
      </c>
      <c r="M241" s="1" t="s">
        <v>2077</v>
      </c>
      <c r="N241" s="1" t="s">
        <v>2078</v>
      </c>
      <c r="O241" s="1" t="s">
        <v>2079</v>
      </c>
    </row>
    <row r="242" s="1" customFormat="1" spans="1:15">
      <c r="A242" s="1" t="s">
        <v>15</v>
      </c>
      <c r="B242" s="1" t="s">
        <v>2080</v>
      </c>
      <c r="C242" s="1" t="s">
        <v>123</v>
      </c>
      <c r="D242" s="1" t="s">
        <v>133</v>
      </c>
      <c r="F242" s="1" t="s">
        <v>2030</v>
      </c>
      <c r="G242" s="1" t="e">
        <f>-e</f>
        <v>#NAME?</v>
      </c>
      <c r="I242" s="1" t="s">
        <v>2081</v>
      </c>
      <c r="J242" s="1" t="s">
        <v>2082</v>
      </c>
      <c r="K242" s="1" t="s">
        <v>2083</v>
      </c>
      <c r="L242" s="1" t="s">
        <v>2084</v>
      </c>
      <c r="M242" s="1" t="s">
        <v>2085</v>
      </c>
      <c r="N242" s="1" t="s">
        <v>2086</v>
      </c>
      <c r="O242" s="1" t="s">
        <v>2087</v>
      </c>
    </row>
    <row r="243" s="1" customFormat="1" spans="1:15">
      <c r="A243" s="1" t="s">
        <v>15</v>
      </c>
      <c r="B243" s="1" t="s">
        <v>2088</v>
      </c>
      <c r="C243" s="1" t="s">
        <v>17</v>
      </c>
      <c r="D243" s="1" t="s">
        <v>204</v>
      </c>
      <c r="F243" s="1" t="s">
        <v>2039</v>
      </c>
      <c r="G243" s="1" t="e">
        <f>-ion</f>
        <v>#NAME?</v>
      </c>
      <c r="I243" s="1" t="s">
        <v>2089</v>
      </c>
      <c r="J243" s="1" t="s">
        <v>2090</v>
      </c>
      <c r="K243" s="1" t="s">
        <v>2091</v>
      </c>
      <c r="L243" s="1" t="s">
        <v>2092</v>
      </c>
      <c r="M243" s="1" t="s">
        <v>2093</v>
      </c>
      <c r="N243" s="1" t="s">
        <v>2094</v>
      </c>
      <c r="O243" s="1" t="s">
        <v>2095</v>
      </c>
    </row>
    <row r="244" s="1" customFormat="1" spans="1:15">
      <c r="A244" s="1" t="s">
        <v>15</v>
      </c>
      <c r="B244" s="1" t="s">
        <v>2096</v>
      </c>
      <c r="C244" s="1" t="s">
        <v>123</v>
      </c>
      <c r="F244" s="1" t="s">
        <v>2039</v>
      </c>
      <c r="G244" s="1" t="s">
        <v>2097</v>
      </c>
      <c r="H244" s="1" t="e">
        <f>-ate</f>
        <v>#NAME?</v>
      </c>
      <c r="I244" s="1" t="s">
        <v>2098</v>
      </c>
      <c r="J244" s="1" t="s">
        <v>2099</v>
      </c>
      <c r="K244" s="1" t="s">
        <v>2100</v>
      </c>
      <c r="L244" s="1" t="s">
        <v>2101</v>
      </c>
      <c r="M244" s="1" t="s">
        <v>2102</v>
      </c>
      <c r="N244" s="1" t="s">
        <v>2103</v>
      </c>
      <c r="O244" s="1" t="s">
        <v>2104</v>
      </c>
    </row>
    <row r="245" s="1" customFormat="1" spans="1:15">
      <c r="A245" s="1" t="s">
        <v>15</v>
      </c>
      <c r="B245" s="1" t="s">
        <v>2105</v>
      </c>
      <c r="C245" s="1" t="s">
        <v>17</v>
      </c>
      <c r="F245" s="1" t="s">
        <v>2030</v>
      </c>
      <c r="G245" s="1" t="e">
        <f>-e</f>
        <v>#NAME?</v>
      </c>
      <c r="H245" s="1" t="e">
        <f>-ment</f>
        <v>#NAME?</v>
      </c>
      <c r="I245" s="1" t="s">
        <v>2106</v>
      </c>
      <c r="J245" s="1" t="s">
        <v>2107</v>
      </c>
      <c r="K245" s="1" t="s">
        <v>2108</v>
      </c>
      <c r="L245" s="1" t="s">
        <v>2109</v>
      </c>
      <c r="M245" s="1" t="s">
        <v>2110</v>
      </c>
      <c r="N245" s="1" t="s">
        <v>2111</v>
      </c>
      <c r="O245" s="1" t="s">
        <v>2112</v>
      </c>
    </row>
    <row r="246" s="1" customFormat="1" spans="1:15">
      <c r="A246" s="1" t="s">
        <v>15</v>
      </c>
      <c r="B246" s="1" t="s">
        <v>2113</v>
      </c>
      <c r="C246" s="1" t="s">
        <v>17</v>
      </c>
      <c r="D246" s="1" t="s">
        <v>2114</v>
      </c>
      <c r="F246" s="1" t="s">
        <v>2115</v>
      </c>
      <c r="I246" s="1" t="s">
        <v>2116</v>
      </c>
      <c r="J246" s="1" t="s">
        <v>2117</v>
      </c>
      <c r="K246" s="1" t="s">
        <v>2118</v>
      </c>
      <c r="L246" s="1" t="s">
        <v>2119</v>
      </c>
      <c r="M246" s="1" t="s">
        <v>2120</v>
      </c>
      <c r="N246" s="1" t="s">
        <v>2121</v>
      </c>
      <c r="O246" s="1" t="s">
        <v>2122</v>
      </c>
    </row>
    <row r="247" s="1" customFormat="1" spans="1:15">
      <c r="A247" s="1" t="s">
        <v>15</v>
      </c>
      <c r="B247" s="1" t="s">
        <v>2123</v>
      </c>
      <c r="C247" s="1" t="s">
        <v>17</v>
      </c>
      <c r="D247" s="1" t="s">
        <v>2124</v>
      </c>
      <c r="F247" s="1" t="s">
        <v>2115</v>
      </c>
      <c r="I247" s="1" t="s">
        <v>2125</v>
      </c>
      <c r="J247" s="1" t="s">
        <v>2126</v>
      </c>
      <c r="K247" s="1" t="s">
        <v>2127</v>
      </c>
      <c r="L247" s="1" t="s">
        <v>2128</v>
      </c>
      <c r="M247" s="1" t="s">
        <v>2129</v>
      </c>
      <c r="N247" s="1" t="s">
        <v>2130</v>
      </c>
      <c r="O247" s="1" t="s">
        <v>2131</v>
      </c>
    </row>
    <row r="248" s="1" customFormat="1" spans="1:15">
      <c r="A248" s="1" t="s">
        <v>15</v>
      </c>
      <c r="B248" s="1" t="s">
        <v>2132</v>
      </c>
      <c r="C248" s="1" t="s">
        <v>17</v>
      </c>
      <c r="D248" s="1" t="s">
        <v>2133</v>
      </c>
      <c r="F248" s="1" t="s">
        <v>2134</v>
      </c>
      <c r="G248" s="1" t="e">
        <f>-um</f>
        <v>#NAME?</v>
      </c>
      <c r="I248" s="1" t="s">
        <v>2135</v>
      </c>
      <c r="J248" s="1" t="s">
        <v>2136</v>
      </c>
      <c r="K248" s="1" t="s">
        <v>2137</v>
      </c>
      <c r="L248" s="1" t="s">
        <v>2138</v>
      </c>
      <c r="M248" s="1" t="s">
        <v>2139</v>
      </c>
      <c r="N248" s="1" t="s">
        <v>2140</v>
      </c>
      <c r="O248" s="1" t="s">
        <v>2141</v>
      </c>
    </row>
    <row r="249" s="1" customFormat="1" spans="1:15">
      <c r="A249" s="1" t="s">
        <v>15</v>
      </c>
      <c r="B249" s="1" t="s">
        <v>1481</v>
      </c>
      <c r="C249" s="1" t="s">
        <v>2142</v>
      </c>
      <c r="F249" s="1" t="s">
        <v>2143</v>
      </c>
      <c r="G249" s="1" t="e">
        <f>-ion</f>
        <v>#NAME?</v>
      </c>
      <c r="I249" s="1" t="s">
        <v>2144</v>
      </c>
      <c r="J249" s="1" t="s">
        <v>2145</v>
      </c>
      <c r="K249" s="1" t="s">
        <v>2146</v>
      </c>
      <c r="L249" s="1" t="s">
        <v>2147</v>
      </c>
      <c r="M249" s="1" t="s">
        <v>2148</v>
      </c>
      <c r="N249" s="1" t="s">
        <v>2149</v>
      </c>
      <c r="O249" s="1" t="s">
        <v>2150</v>
      </c>
    </row>
    <row r="250" s="1" customFormat="1" spans="1:15">
      <c r="A250" s="1" t="s">
        <v>15</v>
      </c>
      <c r="B250" s="1" t="s">
        <v>2151</v>
      </c>
      <c r="C250" s="1" t="s">
        <v>17</v>
      </c>
      <c r="D250" s="1" t="s">
        <v>2114</v>
      </c>
      <c r="F250" s="1" t="s">
        <v>2152</v>
      </c>
      <c r="I250" s="1" t="s">
        <v>2153</v>
      </c>
      <c r="J250" s="1" t="s">
        <v>2154</v>
      </c>
      <c r="K250" s="1" t="s">
        <v>2155</v>
      </c>
      <c r="L250" s="1" t="s">
        <v>2156</v>
      </c>
      <c r="M250" s="1" t="s">
        <v>2157</v>
      </c>
      <c r="N250" s="1" t="s">
        <v>2158</v>
      </c>
      <c r="O250" s="1" t="s">
        <v>2159</v>
      </c>
    </row>
    <row r="251" s="1" customFormat="1" spans="1:15">
      <c r="A251" s="1" t="s">
        <v>15</v>
      </c>
      <c r="B251" s="1" t="s">
        <v>2160</v>
      </c>
      <c r="C251" s="1" t="s">
        <v>17</v>
      </c>
      <c r="D251" s="1" t="s">
        <v>2124</v>
      </c>
      <c r="F251" s="1" t="s">
        <v>2161</v>
      </c>
      <c r="I251" s="1" t="s">
        <v>2162</v>
      </c>
      <c r="J251" s="1" t="s">
        <v>2163</v>
      </c>
      <c r="K251" s="1" t="s">
        <v>2164</v>
      </c>
      <c r="L251" s="1" t="s">
        <v>2165</v>
      </c>
      <c r="M251" s="1" t="s">
        <v>2166</v>
      </c>
      <c r="N251" s="1" t="s">
        <v>2167</v>
      </c>
      <c r="O251" s="1" t="s">
        <v>2168</v>
      </c>
    </row>
    <row r="252" s="1" customFormat="1" spans="1:15">
      <c r="A252" s="1" t="s">
        <v>15</v>
      </c>
      <c r="B252" s="1" t="s">
        <v>2169</v>
      </c>
      <c r="C252" s="1" t="s">
        <v>17</v>
      </c>
      <c r="F252" s="1" t="s">
        <v>1481</v>
      </c>
      <c r="G252" s="1" t="e">
        <f>-aire</f>
        <v>#NAME?</v>
      </c>
      <c r="I252" s="1" t="s">
        <v>2170</v>
      </c>
      <c r="J252" s="1" t="s">
        <v>2171</v>
      </c>
      <c r="K252" s="1" t="s">
        <v>2172</v>
      </c>
      <c r="L252" s="1" t="s">
        <v>2173</v>
      </c>
      <c r="M252" s="1" t="s">
        <v>2174</v>
      </c>
      <c r="N252" s="1" t="s">
        <v>2175</v>
      </c>
      <c r="O252" s="1" t="s">
        <v>2176</v>
      </c>
    </row>
    <row r="253" s="1" customFormat="1" spans="1:15">
      <c r="A253" s="1" t="s">
        <v>15</v>
      </c>
      <c r="B253" s="1" t="s">
        <v>2177</v>
      </c>
      <c r="C253" s="1" t="s">
        <v>17</v>
      </c>
      <c r="D253" s="1" t="s">
        <v>2114</v>
      </c>
      <c r="F253" s="1" t="s">
        <v>2178</v>
      </c>
      <c r="I253" s="1" t="s">
        <v>2179</v>
      </c>
      <c r="J253" s="1" t="s">
        <v>2180</v>
      </c>
      <c r="K253" s="1" t="s">
        <v>2181</v>
      </c>
      <c r="L253" s="1" t="s">
        <v>2182</v>
      </c>
      <c r="M253" s="1" t="s">
        <v>2183</v>
      </c>
      <c r="N253" s="1" t="s">
        <v>2184</v>
      </c>
      <c r="O253" s="1" t="s">
        <v>2185</v>
      </c>
    </row>
    <row r="254" s="1" customFormat="1" spans="1:15">
      <c r="A254" s="1" t="s">
        <v>15</v>
      </c>
      <c r="B254" s="1" t="s">
        <v>2186</v>
      </c>
      <c r="C254" s="1" t="s">
        <v>17</v>
      </c>
      <c r="D254" s="1" t="s">
        <v>2124</v>
      </c>
      <c r="F254" s="1" t="s">
        <v>2152</v>
      </c>
      <c r="I254" s="1" t="s">
        <v>2187</v>
      </c>
      <c r="J254" s="1" t="s">
        <v>2188</v>
      </c>
      <c r="K254" s="1" t="s">
        <v>2189</v>
      </c>
      <c r="L254" s="1" t="s">
        <v>2190</v>
      </c>
      <c r="M254" s="1" t="s">
        <v>2191</v>
      </c>
      <c r="N254" s="1" t="s">
        <v>2192</v>
      </c>
      <c r="O254" s="1" t="s">
        <v>2193</v>
      </c>
    </row>
    <row r="255" s="1" customFormat="1" spans="1:15">
      <c r="A255" s="1" t="s">
        <v>15</v>
      </c>
      <c r="B255" s="1" t="s">
        <v>2194</v>
      </c>
      <c r="C255" s="1" t="s">
        <v>17</v>
      </c>
      <c r="D255" s="1" t="s">
        <v>2114</v>
      </c>
      <c r="F255" s="1" t="s">
        <v>2195</v>
      </c>
      <c r="I255" s="1" t="s">
        <v>2196</v>
      </c>
      <c r="J255" s="1" t="s">
        <v>2197</v>
      </c>
      <c r="K255" s="1" t="s">
        <v>2198</v>
      </c>
      <c r="L255" s="1" t="s">
        <v>2199</v>
      </c>
      <c r="M255" s="1" t="s">
        <v>2200</v>
      </c>
      <c r="N255" s="1" t="s">
        <v>2201</v>
      </c>
      <c r="O255" s="1" t="s">
        <v>2202</v>
      </c>
    </row>
    <row r="256" s="1" customFormat="1" spans="1:15">
      <c r="A256" s="1" t="s">
        <v>15</v>
      </c>
      <c r="B256" s="1" t="s">
        <v>2203</v>
      </c>
      <c r="C256" s="1" t="s">
        <v>17</v>
      </c>
      <c r="D256" s="1" t="s">
        <v>2124</v>
      </c>
      <c r="F256" s="1" t="s">
        <v>2204</v>
      </c>
      <c r="I256" s="1" t="s">
        <v>2205</v>
      </c>
      <c r="J256" s="1" t="s">
        <v>2206</v>
      </c>
      <c r="K256" s="1" t="s">
        <v>2207</v>
      </c>
      <c r="L256" s="1" t="s">
        <v>2208</v>
      </c>
      <c r="M256" s="1" t="s">
        <v>2209</v>
      </c>
      <c r="N256" s="1" t="s">
        <v>2210</v>
      </c>
      <c r="O256" s="1" t="s">
        <v>2211</v>
      </c>
    </row>
    <row r="257" s="1" customFormat="1" spans="1:15">
      <c r="A257" s="1" t="s">
        <v>15</v>
      </c>
      <c r="B257" s="1" t="s">
        <v>2212</v>
      </c>
      <c r="C257" s="1" t="s">
        <v>105</v>
      </c>
      <c r="F257" s="1" t="s">
        <v>2213</v>
      </c>
      <c r="G257" s="1" t="e">
        <f>-_xleta.or</f>
        <v>#VALUE!</v>
      </c>
      <c r="I257" s="1" t="s">
        <v>2214</v>
      </c>
      <c r="J257" s="1" t="s">
        <v>2215</v>
      </c>
      <c r="K257" s="1" t="s">
        <v>2216</v>
      </c>
      <c r="L257" s="1" t="s">
        <v>2217</v>
      </c>
      <c r="M257" s="1" t="s">
        <v>2218</v>
      </c>
      <c r="N257" s="1" t="s">
        <v>2219</v>
      </c>
      <c r="O257" s="1" t="s">
        <v>2220</v>
      </c>
    </row>
    <row r="258" s="1" customFormat="1" spans="1:15">
      <c r="A258" s="1" t="s">
        <v>15</v>
      </c>
      <c r="B258" s="1" t="s">
        <v>2221</v>
      </c>
      <c r="C258" s="1" t="s">
        <v>17</v>
      </c>
      <c r="F258" s="1" t="s">
        <v>2213</v>
      </c>
      <c r="G258" s="1" t="e">
        <f>-_xleta.or</f>
        <v>#VALUE!</v>
      </c>
      <c r="H258" s="1" t="e">
        <f>-ity</f>
        <v>#NAME?</v>
      </c>
      <c r="I258" s="1" t="s">
        <v>2222</v>
      </c>
      <c r="J258" s="1" t="s">
        <v>2223</v>
      </c>
      <c r="K258" s="1" t="s">
        <v>2224</v>
      </c>
      <c r="L258" s="1" t="s">
        <v>2225</v>
      </c>
      <c r="M258" s="1" t="s">
        <v>2226</v>
      </c>
      <c r="N258" s="1" t="s">
        <v>2227</v>
      </c>
      <c r="O258" s="1" t="s">
        <v>2228</v>
      </c>
    </row>
    <row r="259" s="1" customFormat="1" spans="1:15">
      <c r="A259" s="1" t="s">
        <v>15</v>
      </c>
      <c r="B259" s="1" t="s">
        <v>2229</v>
      </c>
      <c r="C259" s="1" t="s">
        <v>123</v>
      </c>
      <c r="F259" s="1" t="s">
        <v>2213</v>
      </c>
      <c r="G259" s="1" t="e">
        <f>-imize</f>
        <v>#NAME?</v>
      </c>
      <c r="I259" s="1" t="s">
        <v>2230</v>
      </c>
      <c r="J259" s="1" t="s">
        <v>2231</v>
      </c>
      <c r="K259" s="1" t="s">
        <v>2232</v>
      </c>
      <c r="L259" s="1" t="s">
        <v>2233</v>
      </c>
      <c r="M259" s="1" t="s">
        <v>2234</v>
      </c>
      <c r="N259" s="1" t="s">
        <v>2235</v>
      </c>
      <c r="O259" s="1" t="s">
        <v>2236</v>
      </c>
    </row>
    <row r="260" s="1" customFormat="1" spans="1:15">
      <c r="A260" s="1" t="s">
        <v>15</v>
      </c>
      <c r="B260" s="1" t="s">
        <v>2237</v>
      </c>
      <c r="C260" s="1" t="s">
        <v>105</v>
      </c>
      <c r="F260" s="1" t="s">
        <v>2213</v>
      </c>
      <c r="G260" s="1" t="e">
        <f>-imum</f>
        <v>#NAME?</v>
      </c>
      <c r="I260" s="1" t="s">
        <v>2238</v>
      </c>
      <c r="J260" s="1" t="s">
        <v>2239</v>
      </c>
      <c r="K260" s="1" t="s">
        <v>2240</v>
      </c>
      <c r="L260" s="1" t="s">
        <v>2241</v>
      </c>
      <c r="M260" s="1" t="s">
        <v>2242</v>
      </c>
      <c r="N260" s="1" t="s">
        <v>2243</v>
      </c>
      <c r="O260" s="1" t="s">
        <v>2244</v>
      </c>
    </row>
    <row r="261" s="1" customFormat="1" spans="1:15">
      <c r="A261" s="1" t="s">
        <v>15</v>
      </c>
      <c r="B261" s="1" t="s">
        <v>2245</v>
      </c>
      <c r="C261" s="1" t="s">
        <v>1559</v>
      </c>
      <c r="F261" s="1" t="s">
        <v>2213</v>
      </c>
      <c r="G261" s="1" t="e">
        <f>-ute</f>
        <v>#NAME?</v>
      </c>
      <c r="I261" s="1" t="s">
        <v>2246</v>
      </c>
      <c r="J261" s="1" t="s">
        <v>2247</v>
      </c>
      <c r="K261" s="1" t="s">
        <v>2248</v>
      </c>
      <c r="L261" s="1" t="s">
        <v>2249</v>
      </c>
      <c r="M261" s="1" t="s">
        <v>2250</v>
      </c>
      <c r="N261" s="1" t="s">
        <v>2251</v>
      </c>
      <c r="O261" s="1" t="s">
        <v>2252</v>
      </c>
    </row>
    <row r="262" s="1" customFormat="1" spans="1:15">
      <c r="A262" s="1" t="s">
        <v>15</v>
      </c>
      <c r="B262" s="1" t="s">
        <v>2253</v>
      </c>
      <c r="C262" s="1" t="s">
        <v>123</v>
      </c>
      <c r="D262" s="1" t="s">
        <v>2254</v>
      </c>
      <c r="F262" s="1" t="s">
        <v>2213</v>
      </c>
      <c r="G262" s="1" t="e">
        <f>-ish</f>
        <v>#NAME?</v>
      </c>
      <c r="I262" s="1" t="s">
        <v>2255</v>
      </c>
      <c r="J262" s="1" t="s">
        <v>2256</v>
      </c>
      <c r="K262" s="1" t="s">
        <v>2257</v>
      </c>
      <c r="L262" s="1" t="s">
        <v>2258</v>
      </c>
      <c r="M262" s="1" t="s">
        <v>2259</v>
      </c>
      <c r="N262" s="1" t="s">
        <v>2260</v>
      </c>
      <c r="O262" s="1" t="s">
        <v>2261</v>
      </c>
    </row>
    <row r="263" s="1" customFormat="1" spans="1:15">
      <c r="A263" s="1" t="s">
        <v>15</v>
      </c>
      <c r="B263" s="1" t="s">
        <v>2262</v>
      </c>
      <c r="C263" s="1" t="s">
        <v>17</v>
      </c>
      <c r="F263" s="1" t="s">
        <v>2213</v>
      </c>
      <c r="G263" s="1" t="e">
        <f>-ister</f>
        <v>#NAME?</v>
      </c>
      <c r="I263" s="1" t="s">
        <v>2263</v>
      </c>
      <c r="J263" s="1" t="s">
        <v>2264</v>
      </c>
      <c r="K263" s="1" t="s">
        <v>2265</v>
      </c>
      <c r="L263" s="1" t="s">
        <v>2266</v>
      </c>
      <c r="M263" s="1" t="s">
        <v>2267</v>
      </c>
      <c r="N263" s="1" t="s">
        <v>2268</v>
      </c>
      <c r="O263" s="1" t="s">
        <v>2269</v>
      </c>
    </row>
    <row r="264" s="1" customFormat="1" spans="1:15">
      <c r="A264" s="1" t="s">
        <v>15</v>
      </c>
      <c r="B264" s="1" t="s">
        <v>2270</v>
      </c>
      <c r="C264" s="1" t="s">
        <v>105</v>
      </c>
      <c r="F264" s="1" t="s">
        <v>2271</v>
      </c>
      <c r="G264" s="1" t="e">
        <f>-ature</f>
        <v>#NAME?</v>
      </c>
      <c r="I264" s="1" t="s">
        <v>2272</v>
      </c>
      <c r="J264" s="1" t="s">
        <v>2273</v>
      </c>
      <c r="K264" s="1" t="s">
        <v>2274</v>
      </c>
      <c r="L264" s="1" t="s">
        <v>2275</v>
      </c>
      <c r="M264" s="1" t="s">
        <v>2276</v>
      </c>
      <c r="N264" s="1" t="s">
        <v>2277</v>
      </c>
      <c r="O264" s="1" t="s">
        <v>2278</v>
      </c>
    </row>
    <row r="265" s="1" customFormat="1" spans="1:15">
      <c r="A265" s="1" t="s">
        <v>15</v>
      </c>
      <c r="B265" s="1" t="s">
        <v>2279</v>
      </c>
      <c r="C265" s="1" t="s">
        <v>2280</v>
      </c>
      <c r="F265" s="1" t="s">
        <v>2213</v>
      </c>
      <c r="G265" s="1" t="e">
        <f>-us</f>
        <v>#NAME?</v>
      </c>
      <c r="I265" s="1" t="s">
        <v>2281</v>
      </c>
      <c r="J265" s="1" t="s">
        <v>2282</v>
      </c>
      <c r="K265" s="1" t="s">
        <v>2283</v>
      </c>
      <c r="L265" s="1" t="s">
        <v>2284</v>
      </c>
      <c r="M265" s="1" t="s">
        <v>2285</v>
      </c>
      <c r="N265" s="1" t="s">
        <v>2286</v>
      </c>
      <c r="O265" s="1" t="s">
        <v>2287</v>
      </c>
    </row>
    <row r="266" s="1" customFormat="1" spans="1:15">
      <c r="A266" s="1" t="s">
        <v>15</v>
      </c>
      <c r="B266" s="1" t="s">
        <v>2288</v>
      </c>
      <c r="C266" s="1" t="s">
        <v>27</v>
      </c>
      <c r="F266" s="1" t="s">
        <v>2213</v>
      </c>
      <c r="G266" s="1" t="e">
        <f>-uscule</f>
        <v>#NAME?</v>
      </c>
      <c r="I266" s="1" t="s">
        <v>2289</v>
      </c>
      <c r="J266" s="1" t="s">
        <v>2290</v>
      </c>
      <c r="K266" s="1" t="s">
        <v>2291</v>
      </c>
      <c r="L266" s="1" t="s">
        <v>2292</v>
      </c>
      <c r="M266" s="1" t="s">
        <v>2293</v>
      </c>
      <c r="N266" s="1" t="s">
        <v>2294</v>
      </c>
      <c r="O266" s="1" t="s">
        <v>2295</v>
      </c>
    </row>
    <row r="267" s="1" customFormat="1" spans="1:15">
      <c r="A267" s="1" t="s">
        <v>15</v>
      </c>
      <c r="B267" s="1" t="s">
        <v>2296</v>
      </c>
      <c r="C267" s="1" t="s">
        <v>17</v>
      </c>
      <c r="F267" s="1" t="s">
        <v>2297</v>
      </c>
      <c r="G267" s="1" t="e">
        <f>-acle</f>
        <v>#NAME?</v>
      </c>
      <c r="I267" s="1" t="s">
        <v>2298</v>
      </c>
      <c r="J267" s="1" t="s">
        <v>2299</v>
      </c>
      <c r="K267" s="1" t="s">
        <v>2300</v>
      </c>
      <c r="L267" s="1" t="s">
        <v>2301</v>
      </c>
      <c r="M267" s="1" t="s">
        <v>2302</v>
      </c>
      <c r="N267" s="1" t="s">
        <v>2303</v>
      </c>
      <c r="O267" s="1" t="s">
        <v>2304</v>
      </c>
    </row>
    <row r="268" s="1" customFormat="1" spans="1:15">
      <c r="A268" s="1" t="s">
        <v>15</v>
      </c>
      <c r="B268" s="1" t="s">
        <v>2305</v>
      </c>
      <c r="C268" s="1" t="s">
        <v>123</v>
      </c>
      <c r="D268" s="1" t="s">
        <v>412</v>
      </c>
      <c r="F268" s="1" t="s">
        <v>2297</v>
      </c>
      <c r="G268" s="1" t="e">
        <f>-e</f>
        <v>#NAME?</v>
      </c>
      <c r="I268" s="1" t="s">
        <v>2306</v>
      </c>
      <c r="J268" s="1" t="s">
        <v>2307</v>
      </c>
      <c r="K268" s="1" t="s">
        <v>2308</v>
      </c>
      <c r="L268" s="1" t="s">
        <v>2309</v>
      </c>
      <c r="M268" s="1" t="s">
        <v>2310</v>
      </c>
      <c r="N268" s="1" t="s">
        <v>2311</v>
      </c>
      <c r="O268" s="1" t="s">
        <v>2312</v>
      </c>
    </row>
    <row r="269" s="1" customFormat="1" spans="1:15">
      <c r="A269" s="1" t="s">
        <v>15</v>
      </c>
      <c r="B269" s="1" t="s">
        <v>2313</v>
      </c>
      <c r="C269" s="1" t="s">
        <v>17</v>
      </c>
      <c r="F269" s="1" t="s">
        <v>2297</v>
      </c>
      <c r="G269" s="1" t="e">
        <f>-ror</f>
        <v>#NAME?</v>
      </c>
      <c r="I269" s="1" t="s">
        <v>2314</v>
      </c>
      <c r="J269" s="1" t="s">
        <v>2315</v>
      </c>
      <c r="K269" s="1" t="s">
        <v>2316</v>
      </c>
      <c r="L269" s="1" t="s">
        <v>2317</v>
      </c>
      <c r="M269" s="1" t="s">
        <v>2318</v>
      </c>
      <c r="N269" s="1" t="s">
        <v>2319</v>
      </c>
      <c r="O269" s="1" t="s">
        <v>2320</v>
      </c>
    </row>
    <row r="270" s="1" customFormat="1" spans="1:15">
      <c r="A270" s="1" t="s">
        <v>15</v>
      </c>
      <c r="B270" s="1" t="s">
        <v>2321</v>
      </c>
      <c r="C270" s="1" t="s">
        <v>17</v>
      </c>
      <c r="F270" s="1" t="s">
        <v>2297</v>
      </c>
      <c r="G270" s="1" t="e">
        <f>-age</f>
        <v>#NAME?</v>
      </c>
      <c r="I270" s="1" t="s">
        <v>2322</v>
      </c>
      <c r="J270" s="1" t="s">
        <v>2323</v>
      </c>
      <c r="K270" s="1" t="s">
        <v>2324</v>
      </c>
      <c r="L270" s="1" t="s">
        <v>2325</v>
      </c>
      <c r="M270" s="1" t="s">
        <v>2326</v>
      </c>
      <c r="N270" s="1" t="s">
        <v>2327</v>
      </c>
      <c r="O270" s="1" t="s">
        <v>2328</v>
      </c>
    </row>
    <row r="271" s="1" customFormat="1" spans="1:15">
      <c r="A271" s="1" t="s">
        <v>15</v>
      </c>
      <c r="B271" s="1" t="s">
        <v>2329</v>
      </c>
      <c r="C271" s="1" t="s">
        <v>17</v>
      </c>
      <c r="D271" s="1" t="s">
        <v>412</v>
      </c>
      <c r="F271" s="1" t="s">
        <v>2297</v>
      </c>
      <c r="G271" s="1" t="e">
        <f>-ation</f>
        <v>#NAME?</v>
      </c>
      <c r="I271" s="1" t="s">
        <v>2330</v>
      </c>
      <c r="J271" s="1" t="s">
        <v>2331</v>
      </c>
      <c r="K271" s="1" t="s">
        <v>2332</v>
      </c>
      <c r="L271" s="1" t="s">
        <v>2333</v>
      </c>
      <c r="M271" s="1" t="s">
        <v>2334</v>
      </c>
      <c r="N271" s="1" t="s">
        <v>2335</v>
      </c>
      <c r="O271" s="1" t="s">
        <v>2336</v>
      </c>
    </row>
    <row r="272" s="1" customFormat="1" spans="1:15">
      <c r="A272" s="1" t="s">
        <v>15</v>
      </c>
      <c r="B272" s="1" t="s">
        <v>2337</v>
      </c>
      <c r="C272" s="1" t="s">
        <v>27</v>
      </c>
      <c r="F272" s="1" t="s">
        <v>2297</v>
      </c>
      <c r="G272" s="1" t="e">
        <f>-acle</f>
        <v>#NAME?</v>
      </c>
      <c r="H272" s="1" t="e">
        <f>-ous</f>
        <v>#NAME?</v>
      </c>
      <c r="I272" s="1" t="s">
        <v>2338</v>
      </c>
      <c r="J272" s="1" t="s">
        <v>2339</v>
      </c>
      <c r="K272" s="1" t="s">
        <v>2340</v>
      </c>
      <c r="L272" s="1" t="s">
        <v>2341</v>
      </c>
      <c r="M272" s="1" t="s">
        <v>2342</v>
      </c>
      <c r="N272" s="1" t="s">
        <v>2343</v>
      </c>
      <c r="O272" s="1" t="s">
        <v>2344</v>
      </c>
    </row>
    <row r="273" s="1" customFormat="1" spans="1:15">
      <c r="A273" s="1" t="s">
        <v>15</v>
      </c>
      <c r="B273" s="1" t="s">
        <v>2345</v>
      </c>
      <c r="C273" s="1" t="s">
        <v>27</v>
      </c>
      <c r="D273" s="1" t="s">
        <v>412</v>
      </c>
      <c r="F273" s="1" t="s">
        <v>2297</v>
      </c>
      <c r="G273" s="1" t="e">
        <f>-able</f>
        <v>#NAME?</v>
      </c>
      <c r="I273" s="1" t="s">
        <v>2346</v>
      </c>
      <c r="J273" s="1" t="s">
        <v>2347</v>
      </c>
      <c r="K273" s="1" t="s">
        <v>2348</v>
      </c>
      <c r="L273" s="1" t="s">
        <v>2349</v>
      </c>
      <c r="M273" s="1" t="s">
        <v>2350</v>
      </c>
      <c r="N273" s="1" t="s">
        <v>2351</v>
      </c>
      <c r="O273" s="1" t="s">
        <v>2352</v>
      </c>
    </row>
    <row r="274" s="1" customFormat="1" spans="1:15">
      <c r="A274" s="1" t="s">
        <v>15</v>
      </c>
      <c r="B274" s="1" t="s">
        <v>2353</v>
      </c>
      <c r="C274" s="1" t="s">
        <v>17</v>
      </c>
      <c r="D274" s="1" t="s">
        <v>412</v>
      </c>
      <c r="F274" s="1" t="s">
        <v>2297</v>
      </c>
      <c r="G274" s="1" t="e">
        <f>-er</f>
        <v>#NAME?</v>
      </c>
      <c r="I274" s="1" t="s">
        <v>2354</v>
      </c>
      <c r="J274" s="1" t="s">
        <v>2355</v>
      </c>
      <c r="K274" s="1" t="s">
        <v>2356</v>
      </c>
      <c r="L274" s="1" t="s">
        <v>2357</v>
      </c>
      <c r="M274" s="1" t="s">
        <v>2358</v>
      </c>
      <c r="N274" s="1" t="s">
        <v>2359</v>
      </c>
      <c r="O274" s="1" t="s">
        <v>2360</v>
      </c>
    </row>
    <row r="275" s="1" customFormat="1" spans="1:15">
      <c r="A275" s="1" t="s">
        <v>15</v>
      </c>
      <c r="B275" s="1" t="s">
        <v>2361</v>
      </c>
      <c r="C275" s="1" t="s">
        <v>17</v>
      </c>
      <c r="D275" s="1" t="s">
        <v>2362</v>
      </c>
      <c r="F275" s="1" t="s">
        <v>2363</v>
      </c>
      <c r="I275" s="1" t="s">
        <v>2364</v>
      </c>
      <c r="J275" s="1" t="s">
        <v>2365</v>
      </c>
      <c r="K275" s="1" t="s">
        <v>2366</v>
      </c>
      <c r="L275" s="1" t="s">
        <v>2367</v>
      </c>
      <c r="M275" s="1" t="s">
        <v>2368</v>
      </c>
      <c r="N275" s="1" t="s">
        <v>2369</v>
      </c>
      <c r="O275" s="1" t="s">
        <v>2370</v>
      </c>
    </row>
    <row r="276" s="1" customFormat="1" spans="1:15">
      <c r="A276" s="1" t="s">
        <v>15</v>
      </c>
      <c r="B276" s="1" t="s">
        <v>2371</v>
      </c>
      <c r="C276" s="1" t="s">
        <v>17</v>
      </c>
      <c r="D276" s="1" t="s">
        <v>2362</v>
      </c>
      <c r="F276" s="1" t="s">
        <v>2372</v>
      </c>
      <c r="I276" s="1" t="s">
        <v>2373</v>
      </c>
      <c r="J276" s="1" t="s">
        <v>2374</v>
      </c>
      <c r="K276" s="1" t="s">
        <v>2375</v>
      </c>
      <c r="L276" s="1" t="s">
        <v>2376</v>
      </c>
      <c r="M276" s="1" t="s">
        <v>2377</v>
      </c>
      <c r="N276" s="1" t="s">
        <v>2378</v>
      </c>
      <c r="O276" s="1" t="s">
        <v>2379</v>
      </c>
    </row>
    <row r="277" s="1" customFormat="1" spans="1:15">
      <c r="A277" s="1" t="s">
        <v>15</v>
      </c>
      <c r="B277" s="1" t="s">
        <v>2380</v>
      </c>
      <c r="C277" s="1" t="s">
        <v>362</v>
      </c>
      <c r="D277" s="1" t="s">
        <v>2362</v>
      </c>
      <c r="F277" s="1" t="s">
        <v>2381</v>
      </c>
      <c r="I277" s="1" t="s">
        <v>2382</v>
      </c>
      <c r="J277" s="1" t="s">
        <v>2383</v>
      </c>
      <c r="K277" s="1" t="s">
        <v>2384</v>
      </c>
      <c r="L277" s="1" t="s">
        <v>2385</v>
      </c>
      <c r="M277" s="1" t="s">
        <v>2386</v>
      </c>
      <c r="N277" s="1" t="s">
        <v>2387</v>
      </c>
      <c r="O277" s="1" t="s">
        <v>2388</v>
      </c>
    </row>
    <row r="278" s="1" customFormat="1" spans="1:15">
      <c r="A278" s="1" t="s">
        <v>15</v>
      </c>
      <c r="B278" s="1" t="s">
        <v>2389</v>
      </c>
      <c r="C278" s="1" t="s">
        <v>17</v>
      </c>
      <c r="D278" s="1" t="s">
        <v>2362</v>
      </c>
      <c r="F278" s="1" t="s">
        <v>2390</v>
      </c>
      <c r="G278" s="1" t="e">
        <f>-ism</f>
        <v>#NAME?</v>
      </c>
      <c r="I278" s="1" t="s">
        <v>2391</v>
      </c>
      <c r="J278" s="1" t="s">
        <v>2392</v>
      </c>
      <c r="K278" s="1" t="s">
        <v>2393</v>
      </c>
      <c r="L278" s="1" t="s">
        <v>2394</v>
      </c>
      <c r="M278" s="1" t="s">
        <v>2395</v>
      </c>
      <c r="N278" s="1" t="s">
        <v>2396</v>
      </c>
      <c r="O278" s="1" t="s">
        <v>2397</v>
      </c>
    </row>
    <row r="279" s="1" customFormat="1" spans="1:15">
      <c r="A279" s="1" t="s">
        <v>15</v>
      </c>
      <c r="B279" s="1" t="s">
        <v>2398</v>
      </c>
      <c r="C279" s="1" t="s">
        <v>17</v>
      </c>
      <c r="D279" s="1" t="s">
        <v>2362</v>
      </c>
      <c r="F279" s="1" t="s">
        <v>2399</v>
      </c>
      <c r="G279" s="1" t="e">
        <f>-logy</f>
        <v>#NAME?</v>
      </c>
      <c r="I279" s="1" t="s">
        <v>2400</v>
      </c>
      <c r="J279" s="1" t="s">
        <v>2401</v>
      </c>
      <c r="K279" s="1" t="s">
        <v>2402</v>
      </c>
      <c r="L279" s="1" t="s">
        <v>2403</v>
      </c>
      <c r="M279" s="1" t="s">
        <v>2404</v>
      </c>
      <c r="N279" s="1" t="s">
        <v>2405</v>
      </c>
      <c r="O279" s="1" t="s">
        <v>2406</v>
      </c>
    </row>
    <row r="280" s="1" customFormat="1" spans="1:15">
      <c r="A280" s="1" t="s">
        <v>15</v>
      </c>
      <c r="B280" s="1" t="s">
        <v>2407</v>
      </c>
      <c r="C280" s="1" t="s">
        <v>17</v>
      </c>
      <c r="D280" s="1" t="s">
        <v>2362</v>
      </c>
      <c r="F280" s="1" t="s">
        <v>2408</v>
      </c>
      <c r="G280" s="1" t="e">
        <f>-er</f>
        <v>#NAME?</v>
      </c>
      <c r="I280" s="1" t="s">
        <v>2409</v>
      </c>
      <c r="J280" s="1" t="s">
        <v>2410</v>
      </c>
      <c r="K280" s="1" t="s">
        <v>2411</v>
      </c>
      <c r="L280" s="1" t="s">
        <v>2412</v>
      </c>
      <c r="M280" s="1" t="s">
        <v>2413</v>
      </c>
      <c r="N280" s="1" t="s">
        <v>2414</v>
      </c>
      <c r="O280" s="1" t="s">
        <v>2415</v>
      </c>
    </row>
    <row r="281" s="1" customFormat="1" spans="1:15">
      <c r="A281" s="1" t="s">
        <v>15</v>
      </c>
      <c r="B281" s="1" t="s">
        <v>2416</v>
      </c>
      <c r="C281" s="1" t="s">
        <v>17</v>
      </c>
      <c r="D281" s="1" t="s">
        <v>2362</v>
      </c>
      <c r="F281" s="1" t="s">
        <v>2417</v>
      </c>
      <c r="I281" s="1" t="s">
        <v>2418</v>
      </c>
      <c r="J281" s="1" t="s">
        <v>2419</v>
      </c>
      <c r="K281" s="1" t="s">
        <v>2420</v>
      </c>
      <c r="L281" s="1" t="s">
        <v>2421</v>
      </c>
      <c r="M281" s="1" t="s">
        <v>2422</v>
      </c>
      <c r="N281" s="1" t="s">
        <v>2423</v>
      </c>
      <c r="O281" s="1" t="s">
        <v>2424</v>
      </c>
    </row>
    <row r="282" s="1" customFormat="1" spans="1:15">
      <c r="A282" s="1" t="s">
        <v>15</v>
      </c>
      <c r="B282" s="1" t="s">
        <v>2425</v>
      </c>
      <c r="C282" s="1" t="s">
        <v>17</v>
      </c>
      <c r="D282" s="1" t="s">
        <v>2362</v>
      </c>
      <c r="F282" s="1" t="s">
        <v>2426</v>
      </c>
      <c r="G282" s="1" t="e">
        <f>-nomics</f>
        <v>#NAME?</v>
      </c>
      <c r="I282" s="1" t="s">
        <v>2427</v>
      </c>
      <c r="J282" s="1" t="s">
        <v>2428</v>
      </c>
      <c r="K282" s="1" t="s">
        <v>2429</v>
      </c>
      <c r="L282" s="1" t="s">
        <v>2430</v>
      </c>
      <c r="M282" s="1" t="s">
        <v>2431</v>
      </c>
      <c r="N282" s="1" t="s">
        <v>2432</v>
      </c>
      <c r="O282" s="1" t="s">
        <v>2433</v>
      </c>
    </row>
    <row r="283" s="1" customFormat="1" spans="1:15">
      <c r="A283" s="1" t="s">
        <v>15</v>
      </c>
      <c r="B283" s="1" t="s">
        <v>2434</v>
      </c>
      <c r="C283" s="1" t="s">
        <v>17</v>
      </c>
      <c r="D283" s="1" t="s">
        <v>2362</v>
      </c>
      <c r="F283" s="1" t="s">
        <v>2435</v>
      </c>
      <c r="I283" s="1" t="s">
        <v>2436</v>
      </c>
      <c r="J283" s="1" t="s">
        <v>2437</v>
      </c>
      <c r="K283" s="1" t="s">
        <v>2438</v>
      </c>
      <c r="L283" s="1" t="s">
        <v>2439</v>
      </c>
      <c r="M283" s="1" t="s">
        <v>2440</v>
      </c>
      <c r="N283" s="1" t="s">
        <v>2441</v>
      </c>
      <c r="O283" s="1" t="s">
        <v>2442</v>
      </c>
    </row>
    <row r="284" s="1" customFormat="1" spans="1:15">
      <c r="A284" s="1" t="s">
        <v>15</v>
      </c>
      <c r="B284" s="1" t="s">
        <v>2443</v>
      </c>
      <c r="C284" s="1" t="s">
        <v>17</v>
      </c>
      <c r="D284" s="1" t="s">
        <v>2362</v>
      </c>
      <c r="F284" s="1" t="s">
        <v>2444</v>
      </c>
      <c r="I284" s="1" t="s">
        <v>2445</v>
      </c>
      <c r="J284" s="1" t="s">
        <v>2446</v>
      </c>
      <c r="K284" s="1" t="s">
        <v>2447</v>
      </c>
      <c r="L284" s="1" t="s">
        <v>2448</v>
      </c>
      <c r="M284" s="1" t="s">
        <v>2449</v>
      </c>
      <c r="N284" s="1" t="s">
        <v>2450</v>
      </c>
      <c r="O284" s="1" t="s">
        <v>2451</v>
      </c>
    </row>
    <row r="285" s="1" customFormat="1" spans="1:15">
      <c r="A285" s="1" t="s">
        <v>15</v>
      </c>
      <c r="B285" s="1" t="s">
        <v>2452</v>
      </c>
      <c r="C285" s="1" t="s">
        <v>123</v>
      </c>
      <c r="F285" s="1" t="s">
        <v>2453</v>
      </c>
      <c r="G285" s="1" t="e">
        <f>-ate</f>
        <v>#NAME?</v>
      </c>
      <c r="I285" s="1" t="s">
        <v>2454</v>
      </c>
      <c r="J285" s="1" t="s">
        <v>2455</v>
      </c>
      <c r="K285" s="1" t="s">
        <v>2456</v>
      </c>
      <c r="L285" s="1" t="s">
        <v>2457</v>
      </c>
      <c r="M285" s="1" t="s">
        <v>2458</v>
      </c>
      <c r="N285" s="1" t="s">
        <v>2459</v>
      </c>
      <c r="O285" s="1" t="s">
        <v>2460</v>
      </c>
    </row>
    <row r="286" s="1" customFormat="1" spans="1:15">
      <c r="A286" s="1" t="s">
        <v>15</v>
      </c>
      <c r="B286" s="1" t="s">
        <v>2461</v>
      </c>
      <c r="C286" s="1" t="s">
        <v>17</v>
      </c>
      <c r="F286" s="1" t="s">
        <v>2453</v>
      </c>
      <c r="G286" s="1" t="e">
        <f>-ate</f>
        <v>#NAME?</v>
      </c>
      <c r="H286" s="1" t="e">
        <f>-ion</f>
        <v>#NAME?</v>
      </c>
      <c r="I286" s="1" t="s">
        <v>2462</v>
      </c>
      <c r="J286" s="1" t="s">
        <v>2463</v>
      </c>
      <c r="K286" s="1" t="s">
        <v>2464</v>
      </c>
      <c r="L286" s="1" t="s">
        <v>2465</v>
      </c>
      <c r="M286" s="1" t="s">
        <v>2466</v>
      </c>
      <c r="N286" s="1" t="s">
        <v>2467</v>
      </c>
      <c r="O286" s="1" t="s">
        <v>2468</v>
      </c>
    </row>
    <row r="287" s="1" customFormat="1" spans="1:15">
      <c r="A287" s="1" t="s">
        <v>15</v>
      </c>
      <c r="B287" s="1" t="s">
        <v>2469</v>
      </c>
      <c r="C287" s="1" t="s">
        <v>1559</v>
      </c>
      <c r="F287" s="1" t="s">
        <v>2453</v>
      </c>
      <c r="G287" s="1" t="e">
        <f>-ant</f>
        <v>#NAME?</v>
      </c>
      <c r="I287" s="1" t="s">
        <v>2470</v>
      </c>
      <c r="J287" s="1" t="s">
        <v>2471</v>
      </c>
      <c r="K287" s="1" t="s">
        <v>2472</v>
      </c>
      <c r="L287" s="1" t="s">
        <v>2473</v>
      </c>
      <c r="M287" s="1" t="s">
        <v>2474</v>
      </c>
      <c r="N287" s="1" t="s">
        <v>2475</v>
      </c>
      <c r="O287" s="1" t="s">
        <v>2476</v>
      </c>
    </row>
    <row r="288" s="1" customFormat="1" spans="1:15">
      <c r="A288" s="1" t="s">
        <v>15</v>
      </c>
      <c r="B288" s="1" t="s">
        <v>2477</v>
      </c>
      <c r="C288" s="1" t="s">
        <v>123</v>
      </c>
      <c r="D288" s="1" t="s">
        <v>1342</v>
      </c>
      <c r="F288" s="1" t="s">
        <v>2453</v>
      </c>
      <c r="G288" s="1" t="e">
        <f>-ate</f>
        <v>#NAME?</v>
      </c>
      <c r="I288" s="1" t="s">
        <v>2478</v>
      </c>
      <c r="J288" s="1" t="s">
        <v>2479</v>
      </c>
      <c r="K288" s="1" t="s">
        <v>2480</v>
      </c>
      <c r="L288" s="1" t="s">
        <v>2481</v>
      </c>
      <c r="M288" s="1" t="s">
        <v>2482</v>
      </c>
      <c r="N288" s="1" t="s">
        <v>2483</v>
      </c>
      <c r="O288" s="1" t="s">
        <v>2484</v>
      </c>
    </row>
    <row r="289" s="1" customFormat="1" spans="1:15">
      <c r="A289" s="1" t="s">
        <v>15</v>
      </c>
      <c r="B289" s="1" t="s">
        <v>2485</v>
      </c>
      <c r="C289" s="1" t="s">
        <v>17</v>
      </c>
      <c r="D289" s="1" t="s">
        <v>1342</v>
      </c>
      <c r="F289" s="1" t="s">
        <v>2453</v>
      </c>
      <c r="G289" s="1" t="e">
        <f>-ant</f>
        <v>#NAME?</v>
      </c>
      <c r="I289" s="1" t="s">
        <v>2486</v>
      </c>
      <c r="J289" s="1" t="s">
        <v>2487</v>
      </c>
      <c r="K289" s="1" t="s">
        <v>2488</v>
      </c>
      <c r="L289" s="1" t="s">
        <v>2489</v>
      </c>
      <c r="M289" s="1" t="s">
        <v>2490</v>
      </c>
      <c r="N289" s="1" t="s">
        <v>2491</v>
      </c>
      <c r="O289" s="1" t="s">
        <v>2492</v>
      </c>
    </row>
    <row r="290" s="1" customFormat="1" spans="1:15">
      <c r="A290" s="1" t="s">
        <v>15</v>
      </c>
      <c r="B290" s="1" t="s">
        <v>2493</v>
      </c>
      <c r="C290" s="1" t="s">
        <v>17</v>
      </c>
      <c r="D290" s="1" t="s">
        <v>1342</v>
      </c>
      <c r="F290" s="1" t="s">
        <v>2453</v>
      </c>
      <c r="G290" s="1" t="e">
        <f>-ate</f>
        <v>#NAME?</v>
      </c>
      <c r="H290" s="1" t="e">
        <f>-ion</f>
        <v>#NAME?</v>
      </c>
      <c r="I290" s="1" t="s">
        <v>2494</v>
      </c>
      <c r="J290" s="1" t="s">
        <v>2495</v>
      </c>
      <c r="K290" s="1" t="s">
        <v>2496</v>
      </c>
      <c r="L290" s="1" t="s">
        <v>2497</v>
      </c>
      <c r="M290" s="1" t="s">
        <v>2498</v>
      </c>
      <c r="N290" s="1" t="s">
        <v>2499</v>
      </c>
      <c r="O290" s="1" t="s">
        <v>2500</v>
      </c>
    </row>
    <row r="291" s="1" customFormat="1" spans="1:15">
      <c r="A291" s="1" t="s">
        <v>15</v>
      </c>
      <c r="B291" s="1" t="s">
        <v>2501</v>
      </c>
      <c r="C291" s="1" t="s">
        <v>123</v>
      </c>
      <c r="D291" s="1" t="s">
        <v>204</v>
      </c>
      <c r="F291" s="1" t="s">
        <v>2453</v>
      </c>
      <c r="G291" s="1" t="e">
        <f>-ate</f>
        <v>#NAME?</v>
      </c>
      <c r="I291" s="1" t="s">
        <v>2502</v>
      </c>
      <c r="J291" s="1" t="s">
        <v>2503</v>
      </c>
      <c r="K291" s="1" t="s">
        <v>2504</v>
      </c>
      <c r="L291" s="1" t="s">
        <v>2505</v>
      </c>
      <c r="M291" s="1" t="s">
        <v>2506</v>
      </c>
      <c r="N291" s="1" t="s">
        <v>2507</v>
      </c>
      <c r="O291" s="1" t="s">
        <v>2508</v>
      </c>
    </row>
    <row r="292" s="1" customFormat="1" spans="1:15">
      <c r="A292" s="1" t="s">
        <v>15</v>
      </c>
      <c r="B292" s="1" t="s">
        <v>2509</v>
      </c>
      <c r="C292" s="1" t="s">
        <v>17</v>
      </c>
      <c r="D292" s="1" t="s">
        <v>204</v>
      </c>
      <c r="F292" s="1" t="s">
        <v>2453</v>
      </c>
      <c r="G292" s="1" t="e">
        <f>-ant</f>
        <v>#NAME?</v>
      </c>
      <c r="I292" s="1" t="s">
        <v>2510</v>
      </c>
      <c r="J292" s="1" t="s">
        <v>2511</v>
      </c>
      <c r="K292" s="1" t="s">
        <v>2512</v>
      </c>
      <c r="L292" s="1" t="s">
        <v>2513</v>
      </c>
      <c r="M292" s="1" t="s">
        <v>2514</v>
      </c>
      <c r="N292" s="1" t="s">
        <v>2515</v>
      </c>
      <c r="O292" s="1" t="s">
        <v>2516</v>
      </c>
    </row>
    <row r="293" s="1" customFormat="1" spans="1:15">
      <c r="A293" s="1" t="s">
        <v>15</v>
      </c>
      <c r="B293" s="1" t="s">
        <v>2517</v>
      </c>
      <c r="C293" s="1" t="s">
        <v>27</v>
      </c>
      <c r="F293" s="1" t="s">
        <v>2453</v>
      </c>
      <c r="G293" s="1" t="e">
        <f>-at</f>
        <v>#NAME?</v>
      </c>
      <c r="H293" s="1" t="e">
        <f>-ory</f>
        <v>#NAME?</v>
      </c>
      <c r="I293" s="1" t="s">
        <v>2518</v>
      </c>
      <c r="J293" s="1" t="s">
        <v>2519</v>
      </c>
      <c r="K293" s="1" t="s">
        <v>2520</v>
      </c>
      <c r="L293" s="1" t="s">
        <v>2521</v>
      </c>
      <c r="M293" s="1" t="s">
        <v>2522</v>
      </c>
      <c r="N293" s="1" t="s">
        <v>2523</v>
      </c>
      <c r="O293" s="1" t="s">
        <v>2524</v>
      </c>
    </row>
    <row r="294" s="1" customFormat="1" spans="1:15">
      <c r="A294" s="1" t="s">
        <v>15</v>
      </c>
      <c r="B294" s="1" t="s">
        <v>2525</v>
      </c>
      <c r="C294" s="1" t="s">
        <v>123</v>
      </c>
      <c r="D294" s="1" t="s">
        <v>1585</v>
      </c>
      <c r="F294" s="1" t="s">
        <v>2453</v>
      </c>
      <c r="G294" s="1" t="e">
        <f>-ate</f>
        <v>#NAME?</v>
      </c>
      <c r="I294" s="1" t="s">
        <v>2526</v>
      </c>
      <c r="J294" s="1" t="s">
        <v>2527</v>
      </c>
      <c r="K294" s="1" t="s">
        <v>2528</v>
      </c>
      <c r="L294" s="1" t="s">
        <v>2529</v>
      </c>
      <c r="M294" s="1" t="s">
        <v>2530</v>
      </c>
      <c r="N294" s="1" t="s">
        <v>2531</v>
      </c>
      <c r="O294" s="1" t="s">
        <v>2532</v>
      </c>
    </row>
    <row r="295" s="1" customFormat="1" spans="1:15">
      <c r="A295" s="1" t="s">
        <v>15</v>
      </c>
      <c r="B295" s="1" t="s">
        <v>2533</v>
      </c>
      <c r="C295" s="1" t="s">
        <v>123</v>
      </c>
      <c r="D295" s="1" t="s">
        <v>133</v>
      </c>
      <c r="F295" s="1" t="s">
        <v>2453</v>
      </c>
      <c r="G295" s="1" t="e">
        <f>-ate</f>
        <v>#NAME?</v>
      </c>
      <c r="I295" s="1" t="s">
        <v>2534</v>
      </c>
      <c r="J295" s="1" t="s">
        <v>2535</v>
      </c>
      <c r="K295" s="1" t="s">
        <v>2536</v>
      </c>
      <c r="L295" s="1" t="s">
        <v>2537</v>
      </c>
      <c r="M295" s="1" t="s">
        <v>2538</v>
      </c>
      <c r="N295" s="1" t="s">
        <v>2539</v>
      </c>
      <c r="O295" s="1" t="s">
        <v>2540</v>
      </c>
    </row>
    <row r="296" s="1" customFormat="1" spans="1:15">
      <c r="A296" s="1" t="s">
        <v>15</v>
      </c>
      <c r="B296" s="1" t="s">
        <v>2541</v>
      </c>
      <c r="C296" s="1" t="s">
        <v>17</v>
      </c>
      <c r="F296" s="1" t="s">
        <v>2542</v>
      </c>
      <c r="G296" s="1" t="e">
        <f>-ment</f>
        <v>#NAME?</v>
      </c>
      <c r="I296" s="1" t="s">
        <v>2543</v>
      </c>
      <c r="J296" s="1" t="s">
        <v>2544</v>
      </c>
      <c r="K296" s="1" t="s">
        <v>2545</v>
      </c>
      <c r="L296" s="1" t="s">
        <v>2546</v>
      </c>
      <c r="M296" s="1" t="s">
        <v>2547</v>
      </c>
      <c r="N296" s="1" t="s">
        <v>2548</v>
      </c>
      <c r="O296" s="1" t="s">
        <v>2549</v>
      </c>
    </row>
    <row r="297" s="1" customFormat="1" spans="1:15">
      <c r="A297" s="1" t="s">
        <v>15</v>
      </c>
      <c r="B297" s="1" t="s">
        <v>2550</v>
      </c>
      <c r="C297" s="1" t="s">
        <v>17</v>
      </c>
      <c r="F297" s="1" t="s">
        <v>2551</v>
      </c>
      <c r="G297" s="1" t="e">
        <f>-ment</f>
        <v>#NAME?</v>
      </c>
      <c r="I297" s="1" t="s">
        <v>2552</v>
      </c>
      <c r="J297" s="1" t="s">
        <v>2553</v>
      </c>
      <c r="K297" s="1" t="s">
        <v>2554</v>
      </c>
      <c r="L297" s="1" t="s">
        <v>2555</v>
      </c>
      <c r="M297" s="1" t="s">
        <v>2556</v>
      </c>
      <c r="N297" s="1" t="s">
        <v>2557</v>
      </c>
      <c r="O297" s="1" t="s">
        <v>2558</v>
      </c>
    </row>
    <row r="298" s="1" customFormat="1" spans="1:15">
      <c r="A298" s="1" t="s">
        <v>15</v>
      </c>
      <c r="B298" s="1" t="s">
        <v>2559</v>
      </c>
      <c r="C298" s="1" t="s">
        <v>17</v>
      </c>
      <c r="D298" s="1" t="s">
        <v>87</v>
      </c>
      <c r="F298" s="1" t="s">
        <v>2560</v>
      </c>
      <c r="G298" s="1" t="e">
        <f>-ment</f>
        <v>#NAME?</v>
      </c>
      <c r="I298" s="1" t="s">
        <v>2561</v>
      </c>
      <c r="J298" s="1" t="s">
        <v>2562</v>
      </c>
      <c r="K298" s="1" t="s">
        <v>2563</v>
      </c>
      <c r="L298" s="1" t="s">
        <v>2564</v>
      </c>
      <c r="M298" s="1" t="s">
        <v>2565</v>
      </c>
      <c r="N298" s="1" t="s">
        <v>2566</v>
      </c>
      <c r="O298" s="1" t="s">
        <v>2567</v>
      </c>
    </row>
    <row r="299" s="1" customFormat="1" spans="1:15">
      <c r="A299" s="1" t="s">
        <v>15</v>
      </c>
      <c r="B299" s="1" t="s">
        <v>2568</v>
      </c>
      <c r="C299" s="1" t="s">
        <v>17</v>
      </c>
      <c r="F299" s="1" t="s">
        <v>2569</v>
      </c>
      <c r="G299" s="1" t="e">
        <f>-ment</f>
        <v>#NAME?</v>
      </c>
      <c r="I299" s="1" t="s">
        <v>2570</v>
      </c>
      <c r="J299" s="1" t="s">
        <v>2571</v>
      </c>
      <c r="K299" s="1" t="s">
        <v>2572</v>
      </c>
      <c r="L299" s="1" t="s">
        <v>2573</v>
      </c>
      <c r="M299" s="1" t="s">
        <v>2574</v>
      </c>
      <c r="N299" s="1" t="s">
        <v>2575</v>
      </c>
      <c r="O299" s="1" t="s">
        <v>2576</v>
      </c>
    </row>
    <row r="300" s="1" customFormat="1" spans="1:15">
      <c r="A300" s="1" t="s">
        <v>15</v>
      </c>
      <c r="B300" s="1" t="s">
        <v>2577</v>
      </c>
      <c r="C300" s="1" t="s">
        <v>17</v>
      </c>
      <c r="F300" s="1" t="s">
        <v>2578</v>
      </c>
      <c r="G300" s="1" t="e">
        <f>-ment</f>
        <v>#NAME?</v>
      </c>
      <c r="I300" s="1" t="s">
        <v>2579</v>
      </c>
      <c r="J300" s="1" t="s">
        <v>2580</v>
      </c>
      <c r="K300" s="1" t="s">
        <v>2581</v>
      </c>
      <c r="L300" s="1" t="s">
        <v>2582</v>
      </c>
      <c r="M300" s="1" t="s">
        <v>2583</v>
      </c>
      <c r="N300" s="1" t="s">
        <v>2584</v>
      </c>
      <c r="O300" s="1" t="s">
        <v>2585</v>
      </c>
    </row>
    <row r="301" s="1" customFormat="1" spans="1:15">
      <c r="A301" s="1" t="s">
        <v>15</v>
      </c>
      <c r="B301" s="1" t="s">
        <v>2586</v>
      </c>
      <c r="C301" s="1" t="s">
        <v>17</v>
      </c>
      <c r="F301" s="1" t="s">
        <v>1296</v>
      </c>
      <c r="G301" s="1" t="e">
        <f>-ment</f>
        <v>#NAME?</v>
      </c>
      <c r="I301" s="1" t="s">
        <v>2587</v>
      </c>
      <c r="J301" s="1" t="s">
        <v>2588</v>
      </c>
      <c r="K301" s="1" t="s">
        <v>2589</v>
      </c>
      <c r="L301" s="1" t="s">
        <v>2590</v>
      </c>
      <c r="M301" s="1" t="s">
        <v>2591</v>
      </c>
      <c r="N301" s="1" t="s">
        <v>2592</v>
      </c>
      <c r="O301" s="1" t="s">
        <v>2593</v>
      </c>
    </row>
    <row r="302" s="1" customFormat="1" spans="1:15">
      <c r="A302" s="1" t="s">
        <v>15</v>
      </c>
      <c r="B302" s="1" t="s">
        <v>2594</v>
      </c>
      <c r="C302" s="1" t="s">
        <v>17</v>
      </c>
      <c r="F302" s="1" t="s">
        <v>1911</v>
      </c>
      <c r="G302" s="1" t="e">
        <f>-ment</f>
        <v>#NAME?</v>
      </c>
      <c r="I302" s="1" t="s">
        <v>2595</v>
      </c>
      <c r="J302" s="1" t="s">
        <v>2596</v>
      </c>
      <c r="K302" s="1" t="s">
        <v>2597</v>
      </c>
      <c r="L302" s="1" t="s">
        <v>2598</v>
      </c>
      <c r="M302" s="1" t="s">
        <v>2599</v>
      </c>
      <c r="N302" s="1" t="s">
        <v>2600</v>
      </c>
      <c r="O302" s="1" t="s">
        <v>2601</v>
      </c>
    </row>
    <row r="303" s="1" customFormat="1" spans="1:15">
      <c r="A303" s="1" t="s">
        <v>15</v>
      </c>
      <c r="B303" s="1" t="s">
        <v>2602</v>
      </c>
      <c r="C303" s="1" t="s">
        <v>17</v>
      </c>
      <c r="D303" s="1" t="s">
        <v>2603</v>
      </c>
      <c r="F303" s="1" t="s">
        <v>2604</v>
      </c>
      <c r="G303" s="1" t="e">
        <f>-ment</f>
        <v>#NAME?</v>
      </c>
      <c r="I303" s="1" t="s">
        <v>2605</v>
      </c>
      <c r="J303" s="1" t="s">
        <v>2606</v>
      </c>
      <c r="K303" s="1" t="s">
        <v>2607</v>
      </c>
      <c r="L303" s="1" t="s">
        <v>2608</v>
      </c>
      <c r="M303" s="1" t="s">
        <v>2609</v>
      </c>
      <c r="N303" s="1" t="s">
        <v>2610</v>
      </c>
      <c r="O303" s="1" t="s">
        <v>2611</v>
      </c>
    </row>
    <row r="304" s="1" customFormat="1" spans="1:15">
      <c r="A304" s="1" t="s">
        <v>15</v>
      </c>
      <c r="B304" s="1" t="s">
        <v>2105</v>
      </c>
      <c r="C304" s="1" t="s">
        <v>17</v>
      </c>
      <c r="F304" s="1" t="s">
        <v>2029</v>
      </c>
      <c r="G304" s="1" t="e">
        <f>-ment</f>
        <v>#NAME?</v>
      </c>
      <c r="I304" s="1" t="s">
        <v>2612</v>
      </c>
      <c r="J304" s="1" t="s">
        <v>2613</v>
      </c>
      <c r="K304" s="1" t="s">
        <v>2108</v>
      </c>
      <c r="L304" s="1" t="s">
        <v>2614</v>
      </c>
      <c r="M304" s="1" t="s">
        <v>2615</v>
      </c>
      <c r="N304" s="1" t="s">
        <v>2616</v>
      </c>
      <c r="O304" s="1" t="s">
        <v>2617</v>
      </c>
    </row>
    <row r="305" s="1" customFormat="1" spans="1:15">
      <c r="A305" s="1" t="s">
        <v>15</v>
      </c>
      <c r="B305" s="1" t="s">
        <v>2618</v>
      </c>
      <c r="C305" s="1" t="s">
        <v>17</v>
      </c>
      <c r="D305" s="1" t="s">
        <v>133</v>
      </c>
      <c r="F305" s="1" t="s">
        <v>2619</v>
      </c>
      <c r="G305" s="1" t="e">
        <f>-ment</f>
        <v>#NAME?</v>
      </c>
      <c r="I305" s="1" t="s">
        <v>2620</v>
      </c>
      <c r="J305" s="1" t="s">
        <v>2621</v>
      </c>
      <c r="K305" s="1" t="s">
        <v>2622</v>
      </c>
      <c r="L305" s="1" t="s">
        <v>2623</v>
      </c>
      <c r="M305" s="1" t="s">
        <v>2624</v>
      </c>
      <c r="N305" s="1" t="s">
        <v>2625</v>
      </c>
      <c r="O305" s="1" t="s">
        <v>2626</v>
      </c>
    </row>
    <row r="306" s="1" customFormat="1" spans="1:15">
      <c r="A306" s="1" t="s">
        <v>15</v>
      </c>
      <c r="B306" s="1" t="s">
        <v>2627</v>
      </c>
      <c r="C306" s="1" t="s">
        <v>123</v>
      </c>
      <c r="F306" s="1" t="s">
        <v>2627</v>
      </c>
      <c r="I306" s="1" t="s">
        <v>2628</v>
      </c>
      <c r="J306" s="1" t="s">
        <v>2629</v>
      </c>
      <c r="K306" s="1" t="s">
        <v>2630</v>
      </c>
      <c r="L306" s="1" t="s">
        <v>2631</v>
      </c>
      <c r="M306" s="1" t="s">
        <v>2632</v>
      </c>
      <c r="N306" s="1" t="s">
        <v>2633</v>
      </c>
      <c r="O306" s="1" t="s">
        <v>2634</v>
      </c>
    </row>
    <row r="307" s="1" customFormat="1" spans="1:15">
      <c r="A307" s="1" t="s">
        <v>15</v>
      </c>
      <c r="B307" s="1" t="s">
        <v>2635</v>
      </c>
      <c r="C307" s="1" t="s">
        <v>123</v>
      </c>
      <c r="D307" s="1" t="s">
        <v>1703</v>
      </c>
      <c r="F307" s="1" t="s">
        <v>2627</v>
      </c>
      <c r="I307" s="1" t="s">
        <v>2636</v>
      </c>
      <c r="J307" s="1" t="s">
        <v>2637</v>
      </c>
      <c r="K307" s="1" t="s">
        <v>2638</v>
      </c>
      <c r="L307" s="1" t="s">
        <v>2639</v>
      </c>
      <c r="M307" s="1" t="s">
        <v>2640</v>
      </c>
      <c r="N307" s="1" t="s">
        <v>2641</v>
      </c>
      <c r="O307" s="1" t="s">
        <v>2642</v>
      </c>
    </row>
    <row r="308" s="1" customFormat="1" spans="1:15">
      <c r="A308" s="1" t="s">
        <v>15</v>
      </c>
      <c r="B308" s="1" t="s">
        <v>2643</v>
      </c>
      <c r="C308" s="1" t="s">
        <v>123</v>
      </c>
      <c r="D308" s="1" t="s">
        <v>204</v>
      </c>
      <c r="F308" s="1" t="s">
        <v>2627</v>
      </c>
      <c r="I308" s="1" t="s">
        <v>2644</v>
      </c>
      <c r="J308" s="1" t="s">
        <v>2645</v>
      </c>
      <c r="K308" s="1" t="s">
        <v>2646</v>
      </c>
      <c r="L308" s="1" t="s">
        <v>2647</v>
      </c>
      <c r="M308" s="1" t="s">
        <v>2648</v>
      </c>
      <c r="N308" s="1" t="s">
        <v>2649</v>
      </c>
      <c r="O308" s="1" t="s">
        <v>2650</v>
      </c>
    </row>
    <row r="309" s="1" customFormat="1" spans="1:15">
      <c r="A309" s="1" t="s">
        <v>15</v>
      </c>
      <c r="B309" s="1" t="s">
        <v>2651</v>
      </c>
      <c r="C309" s="1" t="s">
        <v>17</v>
      </c>
      <c r="D309" s="1" t="s">
        <v>204</v>
      </c>
      <c r="F309" s="1" t="s">
        <v>2652</v>
      </c>
      <c r="G309" s="1" t="e">
        <f>-ency</f>
        <v>#NAME?</v>
      </c>
      <c r="I309" s="1" t="s">
        <v>2653</v>
      </c>
      <c r="J309" s="1" t="s">
        <v>2654</v>
      </c>
      <c r="K309" s="1" t="s">
        <v>2655</v>
      </c>
      <c r="L309" s="1" t="s">
        <v>2656</v>
      </c>
      <c r="M309" s="1" t="s">
        <v>2657</v>
      </c>
      <c r="N309" s="1" t="s">
        <v>2658</v>
      </c>
      <c r="O309" s="1" t="s">
        <v>2659</v>
      </c>
    </row>
    <row r="310" s="1" customFormat="1" spans="1:15">
      <c r="A310" s="1" t="s">
        <v>15</v>
      </c>
      <c r="B310" s="1" t="s">
        <v>2660</v>
      </c>
      <c r="C310" s="1" t="s">
        <v>123</v>
      </c>
      <c r="D310" s="1" t="s">
        <v>1342</v>
      </c>
      <c r="F310" s="1" t="s">
        <v>2661</v>
      </c>
      <c r="I310" s="1" t="s">
        <v>2662</v>
      </c>
      <c r="J310" s="1" t="s">
        <v>2663</v>
      </c>
      <c r="K310" s="1" t="s">
        <v>2664</v>
      </c>
      <c r="L310" s="1" t="s">
        <v>2665</v>
      </c>
      <c r="M310" s="1" t="s">
        <v>2666</v>
      </c>
      <c r="N310" s="1" t="s">
        <v>2667</v>
      </c>
      <c r="O310" s="1" t="s">
        <v>2668</v>
      </c>
    </row>
    <row r="311" s="1" customFormat="1" spans="1:15">
      <c r="A311" s="1" t="s">
        <v>15</v>
      </c>
      <c r="B311" s="1" t="s">
        <v>2669</v>
      </c>
      <c r="C311" s="1" t="s">
        <v>17</v>
      </c>
      <c r="F311" s="1" t="s">
        <v>2652</v>
      </c>
      <c r="G311" s="1" t="e">
        <f>-er</f>
        <v>#NAME?</v>
      </c>
      <c r="I311" s="1" t="s">
        <v>2670</v>
      </c>
      <c r="J311" s="1" t="s">
        <v>2671</v>
      </c>
      <c r="K311" s="1" t="s">
        <v>2672</v>
      </c>
      <c r="L311" s="1" t="s">
        <v>2673</v>
      </c>
      <c r="M311" s="1" t="s">
        <v>2674</v>
      </c>
      <c r="N311" s="1" t="s">
        <v>2675</v>
      </c>
      <c r="O311" s="1" t="s">
        <v>2676</v>
      </c>
    </row>
    <row r="312" s="1" customFormat="1" spans="1:15">
      <c r="A312" s="1" t="s">
        <v>15</v>
      </c>
      <c r="B312" s="1" t="s">
        <v>2677</v>
      </c>
      <c r="C312" s="1" t="s">
        <v>17</v>
      </c>
      <c r="D312" s="1" t="s">
        <v>1342</v>
      </c>
      <c r="F312" s="1" t="s">
        <v>2678</v>
      </c>
      <c r="G312" s="1" t="e">
        <f>-ion</f>
        <v>#NAME?</v>
      </c>
      <c r="I312" s="1" t="s">
        <v>2679</v>
      </c>
      <c r="J312" s="1" t="s">
        <v>2680</v>
      </c>
      <c r="K312" s="1" t="s">
        <v>2681</v>
      </c>
      <c r="L312" s="1" t="s">
        <v>2682</v>
      </c>
      <c r="M312" s="1" t="s">
        <v>2683</v>
      </c>
      <c r="N312" s="1" t="s">
        <v>2684</v>
      </c>
      <c r="O312" s="1" t="s">
        <v>2685</v>
      </c>
    </row>
    <row r="313" s="1" customFormat="1" spans="1:15">
      <c r="A313" s="1" t="s">
        <v>15</v>
      </c>
      <c r="B313" s="1" t="s">
        <v>2686</v>
      </c>
      <c r="C313" s="1" t="s">
        <v>27</v>
      </c>
      <c r="D313" s="1" t="s">
        <v>1703</v>
      </c>
      <c r="F313" s="1" t="s">
        <v>2652</v>
      </c>
      <c r="G313" s="1" t="e">
        <f>-ed</f>
        <v>#NAME?</v>
      </c>
      <c r="I313" s="1" t="s">
        <v>2687</v>
      </c>
      <c r="J313" s="1" t="s">
        <v>2688</v>
      </c>
      <c r="K313" s="1" t="s">
        <v>2689</v>
      </c>
      <c r="L313" s="1" t="s">
        <v>2690</v>
      </c>
      <c r="M313" s="1" t="s">
        <v>2691</v>
      </c>
      <c r="N313" s="1" t="s">
        <v>2692</v>
      </c>
      <c r="O313" s="1" t="s">
        <v>2693</v>
      </c>
    </row>
    <row r="314" s="1" customFormat="1" spans="1:15">
      <c r="A314" s="1" t="s">
        <v>15</v>
      </c>
      <c r="B314" s="1" t="s">
        <v>2694</v>
      </c>
      <c r="C314" s="1" t="s">
        <v>17</v>
      </c>
      <c r="D314" s="1" t="s">
        <v>204</v>
      </c>
      <c r="F314" s="1" t="s">
        <v>2652</v>
      </c>
      <c r="G314" s="1" t="e">
        <f>-ence</f>
        <v>#NAME?</v>
      </c>
      <c r="I314" s="1" t="s">
        <v>2695</v>
      </c>
      <c r="J314" s="1" t="s">
        <v>2696</v>
      </c>
      <c r="K314" s="1" t="s">
        <v>2697</v>
      </c>
      <c r="L314" s="1" t="s">
        <v>2698</v>
      </c>
      <c r="M314" s="1" t="s">
        <v>2699</v>
      </c>
      <c r="N314" s="1" t="s">
        <v>2700</v>
      </c>
      <c r="O314" s="1" t="s">
        <v>2701</v>
      </c>
    </row>
    <row r="315" s="1" customFormat="1" spans="1:15">
      <c r="A315" s="1" t="s">
        <v>15</v>
      </c>
      <c r="B315" s="1" t="s">
        <v>2702</v>
      </c>
      <c r="C315" s="1" t="s">
        <v>27</v>
      </c>
      <c r="D315" s="1" t="s">
        <v>1703</v>
      </c>
      <c r="F315" s="1" t="s">
        <v>2678</v>
      </c>
      <c r="G315" s="1" t="e">
        <f>-ible</f>
        <v>#NAME?</v>
      </c>
      <c r="I315" s="1" t="s">
        <v>2703</v>
      </c>
      <c r="J315" s="1" t="s">
        <v>2704</v>
      </c>
      <c r="K315" s="1" t="s">
        <v>2705</v>
      </c>
      <c r="L315" s="1" t="s">
        <v>2706</v>
      </c>
      <c r="M315" s="1" t="s">
        <v>2707</v>
      </c>
      <c r="N315" s="1" t="s">
        <v>2708</v>
      </c>
      <c r="O315" s="1" t="s">
        <v>2709</v>
      </c>
    </row>
    <row r="316" s="1" customFormat="1" spans="1:15">
      <c r="A316" s="1" t="s">
        <v>15</v>
      </c>
      <c r="B316" s="1" t="s">
        <v>2710</v>
      </c>
      <c r="C316" s="1" t="s">
        <v>17</v>
      </c>
      <c r="D316" s="1" t="s">
        <v>1785</v>
      </c>
      <c r="F316" s="1" t="s">
        <v>2711</v>
      </c>
      <c r="G316" s="1" t="e">
        <f>-ism</f>
        <v>#NAME?</v>
      </c>
      <c r="I316" s="1" t="s">
        <v>2712</v>
      </c>
      <c r="J316" s="1" t="s">
        <v>2713</v>
      </c>
      <c r="K316" s="1" t="s">
        <v>2714</v>
      </c>
      <c r="L316" s="1" t="s">
        <v>2715</v>
      </c>
      <c r="M316" s="1" t="s">
        <v>2716</v>
      </c>
      <c r="N316" s="1" t="s">
        <v>2717</v>
      </c>
      <c r="O316" s="1" t="s">
        <v>2718</v>
      </c>
    </row>
    <row r="317" s="1" customFormat="1" spans="1:15">
      <c r="A317" s="1" t="s">
        <v>15</v>
      </c>
      <c r="B317" s="1" t="s">
        <v>2719</v>
      </c>
      <c r="C317" s="1" t="s">
        <v>17</v>
      </c>
      <c r="D317" s="1" t="s">
        <v>1785</v>
      </c>
      <c r="F317" s="1" t="s">
        <v>2720</v>
      </c>
      <c r="I317" s="1" t="s">
        <v>2721</v>
      </c>
      <c r="J317" s="1" t="s">
        <v>2722</v>
      </c>
      <c r="K317" s="1" t="s">
        <v>2723</v>
      </c>
      <c r="L317" s="1" t="s">
        <v>2724</v>
      </c>
      <c r="M317" s="1" t="s">
        <v>2725</v>
      </c>
      <c r="N317" s="1" t="s">
        <v>2726</v>
      </c>
      <c r="O317" s="1" t="s">
        <v>2727</v>
      </c>
    </row>
    <row r="318" s="1" customFormat="1" spans="1:15">
      <c r="A318" s="1" t="s">
        <v>15</v>
      </c>
      <c r="B318" s="1" t="s">
        <v>1784</v>
      </c>
      <c r="C318" s="1" t="s">
        <v>17</v>
      </c>
      <c r="D318" s="1" t="s">
        <v>1785</v>
      </c>
      <c r="F318" s="1" t="s">
        <v>1768</v>
      </c>
      <c r="G318" s="1" t="e">
        <f>-osis</f>
        <v>#NAME?</v>
      </c>
      <c r="I318" s="1" t="s">
        <v>2728</v>
      </c>
      <c r="J318" s="1" t="s">
        <v>2729</v>
      </c>
      <c r="K318" s="1" t="s">
        <v>2730</v>
      </c>
      <c r="L318" s="1" t="s">
        <v>2731</v>
      </c>
      <c r="M318" s="1" t="s">
        <v>2732</v>
      </c>
      <c r="N318" s="1" t="s">
        <v>2733</v>
      </c>
      <c r="O318" s="1" t="s">
        <v>2734</v>
      </c>
    </row>
    <row r="319" s="1" customFormat="1" spans="1:15">
      <c r="A319" s="1" t="s">
        <v>15</v>
      </c>
      <c r="B319" s="1" t="s">
        <v>2735</v>
      </c>
      <c r="C319" s="1" t="s">
        <v>17</v>
      </c>
      <c r="D319" s="1" t="s">
        <v>1785</v>
      </c>
      <c r="F319" s="1" t="s">
        <v>2736</v>
      </c>
      <c r="I319" s="1" t="s">
        <v>2737</v>
      </c>
      <c r="J319" s="1" t="s">
        <v>2738</v>
      </c>
      <c r="K319" s="1" t="s">
        <v>2739</v>
      </c>
      <c r="L319" s="1" t="s">
        <v>2740</v>
      </c>
      <c r="M319" s="1" t="s">
        <v>2741</v>
      </c>
      <c r="N319" s="1" t="s">
        <v>2742</v>
      </c>
      <c r="O319" s="1" t="s">
        <v>2743</v>
      </c>
    </row>
    <row r="320" s="1" customFormat="1" spans="1:15">
      <c r="A320" s="1" t="s">
        <v>15</v>
      </c>
      <c r="B320" s="1" t="s">
        <v>2744</v>
      </c>
      <c r="C320" s="1" t="s">
        <v>17</v>
      </c>
      <c r="D320" s="1" t="s">
        <v>1785</v>
      </c>
      <c r="F320" s="1" t="s">
        <v>2745</v>
      </c>
      <c r="G320" s="1" t="e">
        <f>-ics</f>
        <v>#NAME?</v>
      </c>
      <c r="I320" s="1" t="s">
        <v>2746</v>
      </c>
      <c r="J320" s="1" t="s">
        <v>2747</v>
      </c>
      <c r="K320" s="1" t="s">
        <v>2748</v>
      </c>
      <c r="L320" s="1" t="s">
        <v>2749</v>
      </c>
      <c r="M320" s="1" t="s">
        <v>2750</v>
      </c>
      <c r="N320" s="1" t="s">
        <v>2751</v>
      </c>
      <c r="O320" s="1" t="s">
        <v>2752</v>
      </c>
    </row>
    <row r="321" s="1" customFormat="1" spans="1:15">
      <c r="A321" s="1" t="s">
        <v>15</v>
      </c>
      <c r="B321" s="1" t="s">
        <v>2753</v>
      </c>
      <c r="C321" s="1" t="s">
        <v>17</v>
      </c>
      <c r="D321" s="1" t="s">
        <v>1785</v>
      </c>
      <c r="F321" s="1" t="s">
        <v>2754</v>
      </c>
      <c r="I321" s="1" t="s">
        <v>2755</v>
      </c>
      <c r="J321" s="1" t="s">
        <v>2756</v>
      </c>
      <c r="K321" s="1" t="s">
        <v>2757</v>
      </c>
      <c r="L321" s="1" t="s">
        <v>2758</v>
      </c>
      <c r="M321" s="1" t="s">
        <v>2759</v>
      </c>
      <c r="N321" s="1" t="s">
        <v>2760</v>
      </c>
      <c r="O321" s="1" t="s">
        <v>2761</v>
      </c>
    </row>
    <row r="322" s="1" customFormat="1" spans="1:15">
      <c r="A322" s="1" t="s">
        <v>15</v>
      </c>
      <c r="B322" s="1" t="s">
        <v>2762</v>
      </c>
      <c r="C322" s="1" t="s">
        <v>17</v>
      </c>
      <c r="D322" s="1" t="s">
        <v>2763</v>
      </c>
      <c r="F322" s="1" t="s">
        <v>727</v>
      </c>
      <c r="G322" s="1" t="e">
        <f>-y</f>
        <v>#NAME?</v>
      </c>
      <c r="I322" s="1" t="s">
        <v>2764</v>
      </c>
      <c r="J322" s="1" t="s">
        <v>2765</v>
      </c>
      <c r="K322" s="1" t="s">
        <v>2766</v>
      </c>
      <c r="L322" s="1" t="s">
        <v>2767</v>
      </c>
      <c r="M322" s="1" t="s">
        <v>2768</v>
      </c>
      <c r="N322" s="1" t="s">
        <v>2769</v>
      </c>
      <c r="O322" s="1" t="s">
        <v>2770</v>
      </c>
    </row>
    <row r="323" s="1" customFormat="1" spans="1:15">
      <c r="A323" s="1" t="s">
        <v>15</v>
      </c>
      <c r="B323" s="1" t="s">
        <v>2771</v>
      </c>
      <c r="C323" s="1" t="s">
        <v>17</v>
      </c>
      <c r="D323" s="1" t="s">
        <v>2763</v>
      </c>
      <c r="F323" s="1" t="s">
        <v>2772</v>
      </c>
      <c r="I323" s="1" t="s">
        <v>2773</v>
      </c>
      <c r="J323" s="1" t="s">
        <v>2774</v>
      </c>
      <c r="K323" s="1" t="s">
        <v>2775</v>
      </c>
      <c r="L323" s="1" t="s">
        <v>2776</v>
      </c>
      <c r="M323" s="1" t="s">
        <v>2777</v>
      </c>
      <c r="N323" s="1" t="s">
        <v>2778</v>
      </c>
      <c r="O323" s="1" t="s">
        <v>2779</v>
      </c>
    </row>
    <row r="324" s="1" customFormat="1" spans="1:15">
      <c r="A324" s="1" t="s">
        <v>15</v>
      </c>
      <c r="B324" s="1" t="s">
        <v>2780</v>
      </c>
      <c r="C324" s="1" t="s">
        <v>17</v>
      </c>
      <c r="D324" s="1" t="s">
        <v>1785</v>
      </c>
      <c r="F324" s="1" t="s">
        <v>2781</v>
      </c>
      <c r="I324" s="1" t="s">
        <v>2782</v>
      </c>
      <c r="J324" s="1" t="s">
        <v>2783</v>
      </c>
      <c r="K324" s="1" t="s">
        <v>2784</v>
      </c>
      <c r="L324" s="1" t="s">
        <v>2785</v>
      </c>
      <c r="M324" s="1" t="s">
        <v>2786</v>
      </c>
      <c r="N324" s="1" t="s">
        <v>2787</v>
      </c>
      <c r="O324" s="1" t="s">
        <v>2788</v>
      </c>
    </row>
    <row r="325" s="1" customFormat="1" spans="1:15">
      <c r="A325" s="1" t="s">
        <v>15</v>
      </c>
      <c r="B325" s="1" t="s">
        <v>2789</v>
      </c>
      <c r="C325" s="1" t="s">
        <v>27</v>
      </c>
      <c r="D325" s="1" t="s">
        <v>1785</v>
      </c>
      <c r="F325" s="1" t="s">
        <v>2711</v>
      </c>
      <c r="G325" s="1" t="e">
        <f>-ic</f>
        <v>#NAME?</v>
      </c>
      <c r="I325" s="1" t="s">
        <v>2790</v>
      </c>
      <c r="J325" s="1" t="s">
        <v>2791</v>
      </c>
      <c r="K325" s="1" t="s">
        <v>2792</v>
      </c>
      <c r="L325" s="1" t="s">
        <v>2793</v>
      </c>
      <c r="M325" s="1" t="s">
        <v>2794</v>
      </c>
      <c r="N325" s="1" t="s">
        <v>2795</v>
      </c>
      <c r="O325" s="1" t="s">
        <v>2796</v>
      </c>
    </row>
    <row r="326" s="1" customFormat="1" spans="1:15">
      <c r="A326" s="1" t="s">
        <v>15</v>
      </c>
      <c r="B326" s="1" t="s">
        <v>2797</v>
      </c>
      <c r="C326" s="1" t="s">
        <v>1559</v>
      </c>
      <c r="F326" s="1" t="s">
        <v>2798</v>
      </c>
      <c r="G326" s="1" t="e">
        <f>-ium</f>
        <v>#NAME?</v>
      </c>
      <c r="I326" s="1" t="s">
        <v>2799</v>
      </c>
      <c r="J326" s="1" t="s">
        <v>2800</v>
      </c>
      <c r="K326" s="1" t="s">
        <v>2801</v>
      </c>
      <c r="L326" s="1" t="s">
        <v>2802</v>
      </c>
      <c r="M326" s="1" t="s">
        <v>2803</v>
      </c>
      <c r="N326" s="1" t="s">
        <v>2804</v>
      </c>
      <c r="O326" s="1" t="s">
        <v>2805</v>
      </c>
    </row>
    <row r="327" s="1" customFormat="1" spans="1:15">
      <c r="A327" s="1" t="s">
        <v>15</v>
      </c>
      <c r="B327" s="1" t="s">
        <v>2806</v>
      </c>
      <c r="C327" s="1" t="s">
        <v>27</v>
      </c>
      <c r="D327" s="1" t="s">
        <v>1342</v>
      </c>
      <c r="F327" s="1" t="s">
        <v>2798</v>
      </c>
      <c r="G327" s="1" t="s">
        <v>2807</v>
      </c>
      <c r="H327" s="1" t="e">
        <f>-ate</f>
        <v>#NAME?</v>
      </c>
      <c r="I327" s="1" t="s">
        <v>2808</v>
      </c>
      <c r="J327" s="1" t="s">
        <v>2809</v>
      </c>
      <c r="K327" s="1" t="s">
        <v>2810</v>
      </c>
      <c r="L327" s="1" t="s">
        <v>2811</v>
      </c>
      <c r="M327" s="1" t="s">
        <v>2812</v>
      </c>
      <c r="N327" s="1" t="s">
        <v>2813</v>
      </c>
      <c r="O327" s="1" t="s">
        <v>2814</v>
      </c>
    </row>
    <row r="328" s="1" customFormat="1" spans="1:15">
      <c r="A328" s="1" t="s">
        <v>15</v>
      </c>
      <c r="B328" s="1" t="s">
        <v>2815</v>
      </c>
      <c r="C328" s="1" t="s">
        <v>27</v>
      </c>
      <c r="D328" s="1" t="s">
        <v>1108</v>
      </c>
      <c r="F328" s="1" t="s">
        <v>2798</v>
      </c>
      <c r="G328" s="1" t="s">
        <v>2807</v>
      </c>
      <c r="H328" s="1" t="e">
        <f>-ate</f>
        <v>#NAME?</v>
      </c>
      <c r="I328" s="1" t="s">
        <v>2816</v>
      </c>
      <c r="J328" s="1" t="s">
        <v>2817</v>
      </c>
      <c r="K328" s="1" t="s">
        <v>2818</v>
      </c>
      <c r="L328" s="1" t="s">
        <v>2819</v>
      </c>
      <c r="M328" s="1" t="s">
        <v>2820</v>
      </c>
      <c r="N328" s="1" t="s">
        <v>2821</v>
      </c>
      <c r="O328" s="1" t="s">
        <v>2822</v>
      </c>
    </row>
    <row r="329" s="1" customFormat="1" spans="1:15">
      <c r="A329" s="1" t="s">
        <v>15</v>
      </c>
      <c r="B329" s="1" t="s">
        <v>2823</v>
      </c>
      <c r="C329" s="1" t="s">
        <v>123</v>
      </c>
      <c r="F329" s="1" t="s">
        <v>2798</v>
      </c>
      <c r="G329" s="1" t="s">
        <v>2807</v>
      </c>
      <c r="H329" s="1" t="e">
        <f>-ate</f>
        <v>#NAME?</v>
      </c>
      <c r="I329" s="1" t="s">
        <v>2824</v>
      </c>
      <c r="J329" s="1" t="s">
        <v>2825</v>
      </c>
      <c r="K329" s="1" t="s">
        <v>2826</v>
      </c>
      <c r="L329" s="1" t="s">
        <v>2827</v>
      </c>
      <c r="M329" s="1" t="s">
        <v>2828</v>
      </c>
      <c r="N329" s="1" t="s">
        <v>2829</v>
      </c>
      <c r="O329" s="1" t="s">
        <v>2830</v>
      </c>
    </row>
    <row r="330" s="1" customFormat="1" spans="1:15">
      <c r="A330" s="1" t="s">
        <v>15</v>
      </c>
      <c r="B330" s="1" t="s">
        <v>2831</v>
      </c>
      <c r="C330" s="1" t="s">
        <v>27</v>
      </c>
      <c r="F330" s="1" t="s">
        <v>1436</v>
      </c>
      <c r="G330" s="1" t="e">
        <f>-ocre</f>
        <v>#NAME?</v>
      </c>
      <c r="I330" s="1" t="s">
        <v>2832</v>
      </c>
      <c r="J330" s="1" t="s">
        <v>2833</v>
      </c>
      <c r="K330" s="1" t="s">
        <v>2834</v>
      </c>
      <c r="L330" s="1" t="s">
        <v>2835</v>
      </c>
      <c r="M330" s="1" t="s">
        <v>2836</v>
      </c>
      <c r="N330" s="1" t="s">
        <v>2837</v>
      </c>
      <c r="O330" s="1" t="s">
        <v>2838</v>
      </c>
    </row>
    <row r="331" s="1" customFormat="1" spans="1:15">
      <c r="A331" s="1" t="s">
        <v>15</v>
      </c>
      <c r="B331" s="1" t="s">
        <v>2839</v>
      </c>
      <c r="C331" s="1" t="s">
        <v>17</v>
      </c>
      <c r="F331" s="1" t="s">
        <v>2798</v>
      </c>
      <c r="G331" s="1" t="e">
        <f>-icine</f>
        <v>#NAME?</v>
      </c>
      <c r="I331" s="1" t="s">
        <v>2840</v>
      </c>
      <c r="J331" s="1" t="s">
        <v>2841</v>
      </c>
      <c r="K331" s="1" t="s">
        <v>2842</v>
      </c>
      <c r="L331" s="1" t="s">
        <v>2843</v>
      </c>
      <c r="M331" s="1" t="s">
        <v>2844</v>
      </c>
      <c r="N331" s="1" t="s">
        <v>2845</v>
      </c>
      <c r="O331" s="1" t="s">
        <v>2846</v>
      </c>
    </row>
    <row r="332" s="1" customFormat="1" spans="1:15">
      <c r="A332" s="1" t="s">
        <v>15</v>
      </c>
      <c r="B332" s="1" t="s">
        <v>2847</v>
      </c>
      <c r="C332" s="1" t="s">
        <v>27</v>
      </c>
      <c r="F332" s="1" t="s">
        <v>1436</v>
      </c>
      <c r="G332" s="1" t="e">
        <f>-ev</f>
        <v>#NAME?</v>
      </c>
      <c r="H332" s="1" t="e">
        <f>-al</f>
        <v>#NAME?</v>
      </c>
      <c r="I332" s="1" t="s">
        <v>2848</v>
      </c>
      <c r="J332" s="1" t="s">
        <v>2849</v>
      </c>
      <c r="K332" s="1" t="s">
        <v>2850</v>
      </c>
      <c r="L332" s="1" t="s">
        <v>2851</v>
      </c>
      <c r="M332" s="1" t="s">
        <v>2852</v>
      </c>
      <c r="N332" s="1" t="s">
        <v>2853</v>
      </c>
      <c r="O332" s="1" t="s">
        <v>2854</v>
      </c>
    </row>
    <row r="333" s="1" customFormat="1" spans="1:15">
      <c r="A333" s="1" t="s">
        <v>15</v>
      </c>
      <c r="B333" s="1" t="s">
        <v>2855</v>
      </c>
      <c r="C333" s="1" t="s">
        <v>1559</v>
      </c>
      <c r="F333" s="1" t="s">
        <v>1436</v>
      </c>
      <c r="G333" s="1" t="s">
        <v>2856</v>
      </c>
      <c r="H333" s="1" t="e">
        <f>-anean</f>
        <v>#NAME?</v>
      </c>
      <c r="I333" s="1" t="s">
        <v>2857</v>
      </c>
      <c r="J333" s="1" t="s">
        <v>2858</v>
      </c>
      <c r="K333" s="1" t="s">
        <v>2859</v>
      </c>
      <c r="L333" s="1" t="s">
        <v>2860</v>
      </c>
      <c r="M333" s="1" t="s">
        <v>2861</v>
      </c>
      <c r="N333" s="1" t="s">
        <v>2862</v>
      </c>
      <c r="O333" s="1" t="s">
        <v>2863</v>
      </c>
    </row>
    <row r="334" s="1" customFormat="1" spans="1:15">
      <c r="A334" s="1" t="s">
        <v>15</v>
      </c>
      <c r="B334" s="1" t="s">
        <v>2864</v>
      </c>
      <c r="C334" s="1" t="s">
        <v>17</v>
      </c>
      <c r="F334" s="1" t="s">
        <v>2798</v>
      </c>
      <c r="G334" s="1" t="e">
        <f>-ia</f>
        <v>#NAME?</v>
      </c>
      <c r="I334" s="1" t="s">
        <v>2865</v>
      </c>
      <c r="J334" s="1" t="s">
        <v>2866</v>
      </c>
      <c r="K334" s="1" t="s">
        <v>2867</v>
      </c>
      <c r="L334" s="1" t="s">
        <v>2868</v>
      </c>
      <c r="M334" s="1" t="s">
        <v>2869</v>
      </c>
      <c r="N334" s="1" t="s">
        <v>2870</v>
      </c>
      <c r="O334" s="1" t="s">
        <v>2871</v>
      </c>
    </row>
    <row r="335" s="1" customFormat="1" spans="1:15">
      <c r="A335" s="1" t="s">
        <v>15</v>
      </c>
      <c r="B335" s="1" t="s">
        <v>2872</v>
      </c>
      <c r="C335" s="1" t="s">
        <v>362</v>
      </c>
      <c r="D335" s="1" t="s">
        <v>133</v>
      </c>
      <c r="F335" s="1" t="s">
        <v>2798</v>
      </c>
      <c r="G335" s="1" t="e">
        <f>-y</f>
        <v>#NAME?</v>
      </c>
      <c r="I335" s="1" t="s">
        <v>2873</v>
      </c>
      <c r="J335" s="1" t="s">
        <v>2874</v>
      </c>
      <c r="K335" s="1" t="s">
        <v>2875</v>
      </c>
      <c r="L335" s="1" t="s">
        <v>2876</v>
      </c>
      <c r="M335" s="1" t="s">
        <v>2877</v>
      </c>
      <c r="N335" s="1" t="s">
        <v>2878</v>
      </c>
      <c r="O335" s="1" t="s">
        <v>2879</v>
      </c>
    </row>
    <row r="336" s="1" customFormat="1" spans="1:15">
      <c r="A336" s="1" t="s">
        <v>15</v>
      </c>
      <c r="B336" s="1" t="s">
        <v>2880</v>
      </c>
      <c r="C336" s="1" t="s">
        <v>17</v>
      </c>
      <c r="D336" s="1" t="s">
        <v>2881</v>
      </c>
      <c r="F336" s="1" t="s">
        <v>2882</v>
      </c>
      <c r="I336" s="1" t="s">
        <v>2883</v>
      </c>
      <c r="J336" s="1" t="s">
        <v>2884</v>
      </c>
      <c r="K336" s="1" t="s">
        <v>2885</v>
      </c>
      <c r="L336" s="1" t="s">
        <v>2886</v>
      </c>
      <c r="M336" s="1" t="s">
        <v>2887</v>
      </c>
      <c r="N336" s="1" t="s">
        <v>2888</v>
      </c>
      <c r="O336" s="1" t="s">
        <v>2889</v>
      </c>
    </row>
    <row r="337" s="1" customFormat="1" spans="1:15">
      <c r="A337" s="1" t="s">
        <v>15</v>
      </c>
      <c r="B337" s="1" t="s">
        <v>2890</v>
      </c>
      <c r="C337" s="1" t="s">
        <v>17</v>
      </c>
      <c r="D337" s="1" t="s">
        <v>2881</v>
      </c>
      <c r="F337" s="1" t="s">
        <v>2372</v>
      </c>
      <c r="I337" s="1" t="s">
        <v>2891</v>
      </c>
      <c r="J337" s="1" t="s">
        <v>2892</v>
      </c>
      <c r="K337" s="1" t="s">
        <v>2893</v>
      </c>
      <c r="L337" s="1" t="s">
        <v>2894</v>
      </c>
      <c r="M337" s="1" t="s">
        <v>2895</v>
      </c>
      <c r="N337" s="1" t="s">
        <v>2896</v>
      </c>
      <c r="O337" s="1" t="s">
        <v>2897</v>
      </c>
    </row>
    <row r="338" s="1" customFormat="1" spans="1:15">
      <c r="A338" s="1" t="s">
        <v>15</v>
      </c>
      <c r="B338" s="1" t="s">
        <v>2898</v>
      </c>
      <c r="C338" s="1" t="s">
        <v>17</v>
      </c>
      <c r="D338" s="1" t="s">
        <v>2881</v>
      </c>
      <c r="F338" s="1" t="s">
        <v>2899</v>
      </c>
      <c r="I338" s="1" t="s">
        <v>2900</v>
      </c>
      <c r="J338" s="1" t="s">
        <v>2901</v>
      </c>
      <c r="K338" s="1" t="s">
        <v>2902</v>
      </c>
      <c r="L338" s="1" t="s">
        <v>2903</v>
      </c>
      <c r="M338" s="1" t="s">
        <v>2904</v>
      </c>
      <c r="N338" s="1" t="s">
        <v>2905</v>
      </c>
      <c r="O338" s="1" t="s">
        <v>2906</v>
      </c>
    </row>
    <row r="339" s="1" customFormat="1" spans="1:15">
      <c r="A339" s="1" t="s">
        <v>15</v>
      </c>
      <c r="B339" s="1" t="s">
        <v>2907</v>
      </c>
      <c r="C339" s="1" t="s">
        <v>17</v>
      </c>
      <c r="D339" s="1" t="s">
        <v>2881</v>
      </c>
      <c r="F339" s="1" t="s">
        <v>2195</v>
      </c>
      <c r="I339" s="1" t="s">
        <v>2908</v>
      </c>
      <c r="J339" s="1" t="s">
        <v>2909</v>
      </c>
      <c r="K339" s="1" t="s">
        <v>2910</v>
      </c>
      <c r="L339" s="1" t="s">
        <v>2911</v>
      </c>
      <c r="M339" s="1" t="s">
        <v>2912</v>
      </c>
      <c r="N339" s="1" t="s">
        <v>2913</v>
      </c>
      <c r="O339" s="1" t="s">
        <v>2914</v>
      </c>
    </row>
    <row r="340" s="1" customFormat="1" spans="1:15">
      <c r="A340" s="1" t="s">
        <v>15</v>
      </c>
      <c r="B340" s="1" t="s">
        <v>2915</v>
      </c>
      <c r="C340" s="1" t="s">
        <v>17</v>
      </c>
      <c r="D340" s="1" t="s">
        <v>2881</v>
      </c>
      <c r="F340" s="1" t="s">
        <v>990</v>
      </c>
      <c r="I340" s="1" t="s">
        <v>2916</v>
      </c>
      <c r="J340" s="1" t="s">
        <v>2917</v>
      </c>
      <c r="K340" s="1" t="s">
        <v>2918</v>
      </c>
      <c r="L340" s="1" t="s">
        <v>2919</v>
      </c>
      <c r="M340" s="1" t="s">
        <v>2920</v>
      </c>
      <c r="N340" s="1" t="s">
        <v>2921</v>
      </c>
      <c r="O340" s="1" t="s">
        <v>2922</v>
      </c>
    </row>
    <row r="341" s="1" customFormat="1" spans="1:15">
      <c r="A341" s="1" t="s">
        <v>15</v>
      </c>
      <c r="B341" s="1" t="s">
        <v>2923</v>
      </c>
      <c r="C341" s="1" t="s">
        <v>17</v>
      </c>
      <c r="D341" s="1" t="s">
        <v>2881</v>
      </c>
      <c r="F341" s="1" t="s">
        <v>2924</v>
      </c>
      <c r="I341" s="1" t="s">
        <v>2925</v>
      </c>
      <c r="J341" s="1" t="s">
        <v>2926</v>
      </c>
      <c r="K341" s="1" t="s">
        <v>2927</v>
      </c>
      <c r="L341" s="1" t="s">
        <v>2928</v>
      </c>
      <c r="M341" s="1" t="s">
        <v>2929</v>
      </c>
      <c r="N341" s="1" t="s">
        <v>2930</v>
      </c>
      <c r="O341" s="1" t="s">
        <v>2931</v>
      </c>
    </row>
    <row r="342" s="1" customFormat="1" spans="1:15">
      <c r="A342" s="1" t="s">
        <v>15</v>
      </c>
      <c r="B342" s="1" t="s">
        <v>2932</v>
      </c>
      <c r="C342" s="1" t="s">
        <v>17</v>
      </c>
      <c r="D342" s="1" t="s">
        <v>2881</v>
      </c>
      <c r="F342" s="1" t="s">
        <v>2933</v>
      </c>
      <c r="I342" s="1" t="s">
        <v>2934</v>
      </c>
      <c r="J342" s="1" t="s">
        <v>2935</v>
      </c>
      <c r="K342" s="1" t="s">
        <v>2936</v>
      </c>
      <c r="L342" s="1" t="s">
        <v>2937</v>
      </c>
      <c r="M342" s="1" t="s">
        <v>2938</v>
      </c>
      <c r="N342" s="1" t="s">
        <v>2939</v>
      </c>
      <c r="O342" s="1" t="s">
        <v>2940</v>
      </c>
    </row>
    <row r="343" s="1" customFormat="1" spans="1:15">
      <c r="A343" s="1" t="s">
        <v>15</v>
      </c>
      <c r="B343" s="1" t="s">
        <v>2941</v>
      </c>
      <c r="C343" s="1" t="s">
        <v>17</v>
      </c>
      <c r="D343" s="1" t="s">
        <v>2881</v>
      </c>
      <c r="F343" s="1" t="s">
        <v>2942</v>
      </c>
      <c r="I343" s="1" t="s">
        <v>2943</v>
      </c>
      <c r="J343" s="1" t="s">
        <v>2944</v>
      </c>
      <c r="K343" s="1" t="s">
        <v>2945</v>
      </c>
      <c r="L343" s="1" t="s">
        <v>2946</v>
      </c>
      <c r="M343" s="1" t="s">
        <v>2947</v>
      </c>
      <c r="N343" s="1" t="s">
        <v>2948</v>
      </c>
      <c r="O343" s="1" t="s">
        <v>2949</v>
      </c>
    </row>
    <row r="344" s="1" customFormat="1" spans="1:15">
      <c r="A344" s="1" t="s">
        <v>15</v>
      </c>
      <c r="B344" s="1" t="s">
        <v>2950</v>
      </c>
      <c r="C344" s="1" t="s">
        <v>17</v>
      </c>
      <c r="D344" s="1" t="s">
        <v>2881</v>
      </c>
      <c r="F344" s="1" t="s">
        <v>2178</v>
      </c>
      <c r="I344" s="1" t="s">
        <v>2951</v>
      </c>
      <c r="J344" s="1" t="s">
        <v>2952</v>
      </c>
      <c r="K344" s="1" t="s">
        <v>2953</v>
      </c>
      <c r="L344" s="1" t="s">
        <v>2954</v>
      </c>
      <c r="M344" s="1" t="s">
        <v>2955</v>
      </c>
      <c r="N344" s="1" t="s">
        <v>2956</v>
      </c>
      <c r="O344" s="1" t="s">
        <v>2957</v>
      </c>
    </row>
    <row r="345" s="1" customFormat="1" spans="1:15">
      <c r="A345" s="1" t="s">
        <v>15</v>
      </c>
      <c r="B345" s="1" t="s">
        <v>2958</v>
      </c>
      <c r="C345" s="1" t="s">
        <v>17</v>
      </c>
      <c r="D345" s="1" t="s">
        <v>2881</v>
      </c>
      <c r="F345" s="1" t="s">
        <v>2959</v>
      </c>
      <c r="I345" s="1" t="s">
        <v>2960</v>
      </c>
      <c r="J345" s="1" t="s">
        <v>2961</v>
      </c>
      <c r="K345" s="1" t="s">
        <v>2962</v>
      </c>
      <c r="L345" s="1" t="s">
        <v>2963</v>
      </c>
      <c r="M345" s="1" t="s">
        <v>2964</v>
      </c>
      <c r="N345" s="1" t="s">
        <v>2965</v>
      </c>
      <c r="O345" s="1" t="s">
        <v>2966</v>
      </c>
    </row>
    <row r="346" s="1" customFormat="1" spans="1:15">
      <c r="A346" s="1" t="s">
        <v>15</v>
      </c>
      <c r="B346" s="1" t="s">
        <v>2967</v>
      </c>
      <c r="C346" s="1" t="s">
        <v>17</v>
      </c>
      <c r="F346" s="1" t="s">
        <v>2968</v>
      </c>
      <c r="G346" s="1" t="e">
        <f>-y</f>
        <v>#NAME?</v>
      </c>
      <c r="I346" s="1" t="s">
        <v>2969</v>
      </c>
      <c r="J346" s="1" t="s">
        <v>2970</v>
      </c>
      <c r="K346" s="1" t="s">
        <v>2971</v>
      </c>
      <c r="L346" s="1" t="s">
        <v>2972</v>
      </c>
      <c r="M346" s="1" t="s">
        <v>2973</v>
      </c>
      <c r="N346" s="1" t="s">
        <v>2974</v>
      </c>
      <c r="O346" s="1" t="s">
        <v>2975</v>
      </c>
    </row>
    <row r="347" s="1" customFormat="1" spans="1:15">
      <c r="A347" s="1" t="s">
        <v>15</v>
      </c>
      <c r="B347" s="1" t="s">
        <v>2976</v>
      </c>
      <c r="C347" s="1" t="s">
        <v>123</v>
      </c>
      <c r="F347" s="1" t="s">
        <v>2968</v>
      </c>
      <c r="G347" s="1" t="e">
        <f>-ize</f>
        <v>#NAME?</v>
      </c>
      <c r="I347" s="1" t="s">
        <v>2977</v>
      </c>
      <c r="J347" s="1" t="s">
        <v>2978</v>
      </c>
      <c r="K347" s="1" t="s">
        <v>2979</v>
      </c>
      <c r="L347" s="1" t="s">
        <v>2980</v>
      </c>
      <c r="M347" s="1" t="s">
        <v>2981</v>
      </c>
      <c r="N347" s="1" t="s">
        <v>2982</v>
      </c>
      <c r="O347" s="1" t="s">
        <v>2983</v>
      </c>
    </row>
    <row r="348" s="1" customFormat="1" spans="1:15">
      <c r="A348" s="1" t="s">
        <v>15</v>
      </c>
      <c r="B348" s="1" t="s">
        <v>2984</v>
      </c>
      <c r="C348" s="1" t="s">
        <v>1559</v>
      </c>
      <c r="F348" s="1" t="s">
        <v>2968</v>
      </c>
      <c r="G348" s="1" t="e">
        <f>-ial</f>
        <v>#NAME?</v>
      </c>
      <c r="I348" s="1" t="s">
        <v>2985</v>
      </c>
      <c r="J348" s="1" t="s">
        <v>2986</v>
      </c>
      <c r="K348" s="1" t="s">
        <v>2987</v>
      </c>
      <c r="L348" s="1" t="s">
        <v>2988</v>
      </c>
      <c r="M348" s="1" t="s">
        <v>2989</v>
      </c>
      <c r="N348" s="1" t="s">
        <v>2990</v>
      </c>
      <c r="O348" s="1" t="s">
        <v>2991</v>
      </c>
    </row>
    <row r="349" s="1" customFormat="1" spans="1:15">
      <c r="A349" s="1" t="s">
        <v>15</v>
      </c>
      <c r="B349" s="1" t="s">
        <v>2992</v>
      </c>
      <c r="C349" s="1" t="s">
        <v>123</v>
      </c>
      <c r="D349" s="1" t="s">
        <v>1534</v>
      </c>
      <c r="F349" s="1" t="s">
        <v>2968</v>
      </c>
      <c r="G349" s="1" t="e">
        <f>-ate</f>
        <v>#NAME?</v>
      </c>
      <c r="I349" s="1" t="s">
        <v>2993</v>
      </c>
      <c r="J349" s="1" t="s">
        <v>2994</v>
      </c>
      <c r="K349" s="1" t="s">
        <v>2995</v>
      </c>
      <c r="L349" s="1" t="s">
        <v>2996</v>
      </c>
      <c r="M349" s="1" t="s">
        <v>2997</v>
      </c>
      <c r="N349" s="1" t="s">
        <v>2998</v>
      </c>
      <c r="O349" s="1" t="s">
        <v>2999</v>
      </c>
    </row>
    <row r="350" s="1" customFormat="1" spans="1:15">
      <c r="A350" s="1" t="s">
        <v>15</v>
      </c>
      <c r="B350" s="1" t="s">
        <v>3000</v>
      </c>
      <c r="C350" s="1" t="s">
        <v>27</v>
      </c>
      <c r="F350" s="1" t="s">
        <v>2968</v>
      </c>
      <c r="G350" s="1" t="e">
        <f>-able</f>
        <v>#NAME?</v>
      </c>
      <c r="I350" s="1" t="s">
        <v>3001</v>
      </c>
      <c r="J350" s="1" t="s">
        <v>3002</v>
      </c>
      <c r="K350" s="1" t="s">
        <v>3003</v>
      </c>
      <c r="L350" s="1" t="s">
        <v>3004</v>
      </c>
      <c r="M350" s="1" t="s">
        <v>3005</v>
      </c>
      <c r="N350" s="1" t="s">
        <v>3006</v>
      </c>
      <c r="O350" s="1" t="s">
        <v>3007</v>
      </c>
    </row>
    <row r="351" s="1" customFormat="1" spans="1:15">
      <c r="A351" s="1" t="s">
        <v>15</v>
      </c>
      <c r="B351" s="1" t="s">
        <v>3008</v>
      </c>
      <c r="C351" s="1" t="s">
        <v>17</v>
      </c>
      <c r="F351" s="1" t="s">
        <v>3009</v>
      </c>
      <c r="G351" s="1" t="e">
        <f>-oir</f>
        <v>#NAME?</v>
      </c>
      <c r="I351" s="1" t="s">
        <v>3010</v>
      </c>
      <c r="J351" s="1" t="s">
        <v>3011</v>
      </c>
      <c r="K351" s="1" t="s">
        <v>3012</v>
      </c>
      <c r="L351" s="1" t="s">
        <v>3013</v>
      </c>
      <c r="M351" s="1" t="s">
        <v>3014</v>
      </c>
      <c r="N351" s="1" t="s">
        <v>3015</v>
      </c>
      <c r="O351" s="1" t="s">
        <v>3016</v>
      </c>
    </row>
    <row r="352" s="1" customFormat="1" spans="1:15">
      <c r="A352" s="1" t="s">
        <v>15</v>
      </c>
      <c r="B352" s="1" t="s">
        <v>3017</v>
      </c>
      <c r="C352" s="1" t="s">
        <v>123</v>
      </c>
      <c r="D352" s="1" t="s">
        <v>133</v>
      </c>
      <c r="F352" s="1" t="s">
        <v>3009</v>
      </c>
      <c r="G352" s="1" t="e">
        <f>-ber</f>
        <v>#NAME?</v>
      </c>
      <c r="I352" s="1" t="s">
        <v>3018</v>
      </c>
      <c r="J352" s="1" t="s">
        <v>3019</v>
      </c>
      <c r="K352" s="1" t="s">
        <v>3020</v>
      </c>
      <c r="L352" s="1" t="s">
        <v>3021</v>
      </c>
      <c r="M352" s="1" t="s">
        <v>3022</v>
      </c>
      <c r="N352" s="1" t="s">
        <v>3023</v>
      </c>
      <c r="O352" s="1" t="s">
        <v>3024</v>
      </c>
    </row>
    <row r="353" s="1" customFormat="1" spans="1:15">
      <c r="A353" s="1" t="s">
        <v>15</v>
      </c>
      <c r="B353" s="1" t="s">
        <v>3025</v>
      </c>
      <c r="C353" s="1" t="s">
        <v>17</v>
      </c>
      <c r="F353" s="1" t="s">
        <v>3009</v>
      </c>
      <c r="G353" s="1" t="e">
        <f>-ento</f>
        <v>#NAME?</v>
      </c>
      <c r="I353" s="1" t="s">
        <v>3026</v>
      </c>
      <c r="J353" s="1" t="s">
        <v>3027</v>
      </c>
      <c r="K353" s="1" t="s">
        <v>3028</v>
      </c>
      <c r="L353" s="1" t="s">
        <v>3029</v>
      </c>
      <c r="M353" s="1" t="s">
        <v>3030</v>
      </c>
      <c r="N353" s="1" t="s">
        <v>3031</v>
      </c>
      <c r="O353" s="1" t="s">
        <v>3032</v>
      </c>
    </row>
    <row r="354" s="1" customFormat="1" spans="1:15">
      <c r="A354" s="1" t="s">
        <v>15</v>
      </c>
      <c r="B354" s="1" t="s">
        <v>3033</v>
      </c>
      <c r="C354" s="1" t="s">
        <v>27</v>
      </c>
      <c r="D354" s="1" t="s">
        <v>1342</v>
      </c>
      <c r="F354" s="1" t="s">
        <v>2968</v>
      </c>
      <c r="G354" s="1" t="e">
        <f>-ial</f>
        <v>#NAME?</v>
      </c>
      <c r="I354" s="1" t="s">
        <v>3034</v>
      </c>
      <c r="J354" s="1" t="s">
        <v>3035</v>
      </c>
      <c r="K354" s="1" t="s">
        <v>3036</v>
      </c>
      <c r="L354" s="1" t="s">
        <v>3037</v>
      </c>
      <c r="M354" s="1" t="s">
        <v>3038</v>
      </c>
      <c r="N354" s="1" t="s">
        <v>3039</v>
      </c>
      <c r="O354" s="1" t="s">
        <v>3040</v>
      </c>
    </row>
    <row r="355" s="1" customFormat="1" spans="1:15">
      <c r="A355" s="1" t="s">
        <v>15</v>
      </c>
      <c r="B355" s="1" t="s">
        <v>3041</v>
      </c>
      <c r="C355" s="1" t="s">
        <v>17</v>
      </c>
      <c r="F355" s="1" t="s">
        <v>2968</v>
      </c>
      <c r="G355" s="1" t="e">
        <f>-andum</f>
        <v>#NAME?</v>
      </c>
      <c r="I355" s="1" t="s">
        <v>3042</v>
      </c>
      <c r="J355" s="1" t="s">
        <v>3043</v>
      </c>
      <c r="K355" s="1" t="s">
        <v>3044</v>
      </c>
      <c r="L355" s="1" t="s">
        <v>3045</v>
      </c>
      <c r="M355" s="1" t="s">
        <v>3046</v>
      </c>
      <c r="N355" s="1" t="s">
        <v>3047</v>
      </c>
      <c r="O355" s="1" t="s">
        <v>3048</v>
      </c>
    </row>
    <row r="356" s="1" customFormat="1" spans="1:15">
      <c r="A356" s="1" t="s">
        <v>15</v>
      </c>
      <c r="B356" s="1" t="s">
        <v>3049</v>
      </c>
      <c r="C356" s="1" t="s">
        <v>27</v>
      </c>
      <c r="F356" s="1" t="s">
        <v>3050</v>
      </c>
      <c r="G356" s="1" t="e">
        <f>-ine</f>
        <v>#NAME?</v>
      </c>
      <c r="I356" s="1" t="s">
        <v>3051</v>
      </c>
      <c r="J356" s="1" t="s">
        <v>3052</v>
      </c>
      <c r="K356" s="1" t="s">
        <v>3053</v>
      </c>
      <c r="L356" s="1" t="s">
        <v>3054</v>
      </c>
      <c r="M356" s="1" t="s">
        <v>3055</v>
      </c>
      <c r="N356" s="1" t="s">
        <v>3056</v>
      </c>
      <c r="O356" s="1" t="s">
        <v>3057</v>
      </c>
    </row>
    <row r="357" s="1" customFormat="1" spans="1:15">
      <c r="A357" s="1" t="s">
        <v>15</v>
      </c>
      <c r="B357" s="1" t="s">
        <v>3058</v>
      </c>
      <c r="C357" s="1" t="s">
        <v>17</v>
      </c>
      <c r="D357" s="1" t="s">
        <v>1703</v>
      </c>
      <c r="F357" s="1" t="s">
        <v>3050</v>
      </c>
      <c r="G357" s="1" t="e">
        <f>-ine</f>
        <v>#NAME?</v>
      </c>
      <c r="I357" s="1" t="s">
        <v>3059</v>
      </c>
      <c r="J357" s="1" t="s">
        <v>3060</v>
      </c>
      <c r="K357" s="1" t="s">
        <v>3061</v>
      </c>
      <c r="L357" s="1" t="s">
        <v>3062</v>
      </c>
      <c r="M357" s="1" t="s">
        <v>3063</v>
      </c>
      <c r="N357" s="1" t="s">
        <v>3064</v>
      </c>
      <c r="O357" s="1" t="s">
        <v>3065</v>
      </c>
    </row>
    <row r="358" s="1" customFormat="1" spans="1:15">
      <c r="A358" s="1" t="s">
        <v>15</v>
      </c>
      <c r="B358" s="1" t="s">
        <v>3066</v>
      </c>
      <c r="C358" s="1" t="s">
        <v>27</v>
      </c>
      <c r="F358" s="1" t="s">
        <v>3050</v>
      </c>
      <c r="G358" s="1" t="s">
        <v>3067</v>
      </c>
      <c r="H358" s="1" t="e">
        <f>-me</f>
        <v>#NAME?</v>
      </c>
      <c r="I358" s="1" t="s">
        <v>3068</v>
      </c>
      <c r="J358" s="1" t="s">
        <v>3069</v>
      </c>
      <c r="K358" s="1" t="s">
        <v>3070</v>
      </c>
      <c r="L358" s="1" t="s">
        <v>3071</v>
      </c>
      <c r="M358" s="1" t="s">
        <v>3072</v>
      </c>
      <c r="N358" s="1" t="s">
        <v>3073</v>
      </c>
      <c r="O358" s="1" t="s">
        <v>3074</v>
      </c>
    </row>
    <row r="359" s="1" customFormat="1" spans="1:15">
      <c r="A359" s="1" t="s">
        <v>15</v>
      </c>
      <c r="B359" s="1" t="s">
        <v>3075</v>
      </c>
      <c r="C359" s="1" t="s">
        <v>17</v>
      </c>
      <c r="F359" s="1" t="s">
        <v>3050</v>
      </c>
      <c r="G359" s="1" t="e">
        <f>-ina</f>
        <v>#NAME?</v>
      </c>
      <c r="I359" s="1" t="s">
        <v>3076</v>
      </c>
      <c r="J359" s="1" t="s">
        <v>3077</v>
      </c>
      <c r="K359" s="1" t="s">
        <v>3078</v>
      </c>
      <c r="L359" s="1" t="s">
        <v>3079</v>
      </c>
      <c r="M359" s="1" t="s">
        <v>3080</v>
      </c>
      <c r="N359" s="1" t="s">
        <v>3081</v>
      </c>
      <c r="O359" s="1" t="s">
        <v>3082</v>
      </c>
    </row>
    <row r="360" s="1" customFormat="1" spans="1:15">
      <c r="A360" s="1" t="s">
        <v>15</v>
      </c>
      <c r="B360" s="1" t="s">
        <v>3083</v>
      </c>
      <c r="C360" s="1" t="s">
        <v>17</v>
      </c>
      <c r="F360" s="1" t="s">
        <v>3050</v>
      </c>
      <c r="G360" s="1" t="s">
        <v>3084</v>
      </c>
      <c r="H360" s="1" t="e">
        <f>-er</f>
        <v>#NAME?</v>
      </c>
      <c r="I360" s="1" t="s">
        <v>3085</v>
      </c>
      <c r="J360" s="1" t="s">
        <v>3086</v>
      </c>
      <c r="K360" s="1" t="s">
        <v>3087</v>
      </c>
      <c r="L360" s="1" t="s">
        <v>3088</v>
      </c>
      <c r="M360" s="1" t="s">
        <v>3089</v>
      </c>
      <c r="N360" s="1" t="s">
        <v>3090</v>
      </c>
      <c r="O360" s="1" t="s">
        <v>3091</v>
      </c>
    </row>
    <row r="361" s="1" customFormat="1" spans="1:15">
      <c r="A361" s="1" t="s">
        <v>15</v>
      </c>
      <c r="B361" s="1" t="s">
        <v>3092</v>
      </c>
      <c r="C361" s="1" t="s">
        <v>17</v>
      </c>
      <c r="F361" s="1" t="s">
        <v>3093</v>
      </c>
      <c r="G361" s="1" t="s">
        <v>3094</v>
      </c>
      <c r="I361" s="1" t="s">
        <v>3095</v>
      </c>
      <c r="J361" s="1" t="s">
        <v>3096</v>
      </c>
      <c r="K361" s="1" t="s">
        <v>3097</v>
      </c>
      <c r="L361" s="1" t="s">
        <v>3098</v>
      </c>
      <c r="M361" s="1" t="s">
        <v>3099</v>
      </c>
      <c r="N361" s="1" t="s">
        <v>3100</v>
      </c>
      <c r="O361" s="1" t="s">
        <v>3101</v>
      </c>
    </row>
    <row r="362" s="1" customFormat="1" spans="1:15">
      <c r="A362" s="1" t="s">
        <v>15</v>
      </c>
      <c r="B362" s="1" t="s">
        <v>3102</v>
      </c>
      <c r="C362" s="1" t="s">
        <v>17</v>
      </c>
      <c r="F362" s="1" t="s">
        <v>3102</v>
      </c>
      <c r="I362" s="1" t="s">
        <v>3103</v>
      </c>
      <c r="J362" s="1" t="s">
        <v>3104</v>
      </c>
      <c r="K362" s="1" t="s">
        <v>3105</v>
      </c>
      <c r="L362" s="1" t="s">
        <v>3106</v>
      </c>
      <c r="M362" s="1" t="s">
        <v>3107</v>
      </c>
      <c r="N362" s="1" t="s">
        <v>3108</v>
      </c>
      <c r="O362" s="1" t="s">
        <v>3109</v>
      </c>
    </row>
    <row r="363" s="1" customFormat="1" spans="1:15">
      <c r="A363" s="1" t="s">
        <v>15</v>
      </c>
      <c r="B363" s="1" t="s">
        <v>3110</v>
      </c>
      <c r="C363" s="1" t="s">
        <v>27</v>
      </c>
      <c r="F363" s="1" t="s">
        <v>3102</v>
      </c>
      <c r="G363" s="1" t="e">
        <f>-y</f>
        <v>#NAME?</v>
      </c>
      <c r="I363" s="1" t="s">
        <v>3111</v>
      </c>
      <c r="J363" s="1" t="s">
        <v>3112</v>
      </c>
      <c r="K363" s="1" t="s">
        <v>3113</v>
      </c>
      <c r="L363" s="1" t="s">
        <v>3114</v>
      </c>
      <c r="M363" s="1" t="s">
        <v>3115</v>
      </c>
      <c r="N363" s="1" t="s">
        <v>3116</v>
      </c>
      <c r="O363" s="1" t="s">
        <v>3117</v>
      </c>
    </row>
    <row r="364" s="1" customFormat="1" spans="1:15">
      <c r="A364" s="1" t="s">
        <v>15</v>
      </c>
      <c r="B364" s="1" t="s">
        <v>3118</v>
      </c>
      <c r="C364" s="1" t="s">
        <v>1559</v>
      </c>
      <c r="D364" s="1" t="s">
        <v>3119</v>
      </c>
      <c r="F364" s="1" t="s">
        <v>3050</v>
      </c>
      <c r="G364" s="1" t="e">
        <f>-ine</f>
        <v>#NAME?</v>
      </c>
      <c r="I364" s="1" t="s">
        <v>3120</v>
      </c>
      <c r="J364" s="1" t="s">
        <v>3121</v>
      </c>
      <c r="K364" s="1" t="s">
        <v>3122</v>
      </c>
      <c r="L364" s="1" t="s">
        <v>3123</v>
      </c>
      <c r="M364" s="1" t="s">
        <v>3124</v>
      </c>
      <c r="N364" s="1" t="s">
        <v>3125</v>
      </c>
      <c r="O364" s="1" t="s">
        <v>3126</v>
      </c>
    </row>
    <row r="365" s="1" customFormat="1" spans="1:15">
      <c r="A365" s="1" t="s">
        <v>15</v>
      </c>
      <c r="B365" s="1" t="s">
        <v>3127</v>
      </c>
      <c r="C365" s="1" t="s">
        <v>27</v>
      </c>
      <c r="D365" s="1" t="s">
        <v>1585</v>
      </c>
      <c r="F365" s="1" t="s">
        <v>3050</v>
      </c>
      <c r="G365" s="1" t="e">
        <f>-ine</f>
        <v>#NAME?</v>
      </c>
      <c r="I365" s="1" t="s">
        <v>3128</v>
      </c>
      <c r="J365" s="1" t="s">
        <v>3129</v>
      </c>
      <c r="K365" s="1" t="s">
        <v>3130</v>
      </c>
      <c r="L365" s="1" t="s">
        <v>3131</v>
      </c>
      <c r="M365" s="1" t="s">
        <v>3132</v>
      </c>
      <c r="N365" s="1" t="s">
        <v>3133</v>
      </c>
      <c r="O365" s="1" t="s">
        <v>3134</v>
      </c>
    </row>
    <row r="366" s="1" customFormat="1" spans="1:15">
      <c r="A366" s="1" t="s">
        <v>15</v>
      </c>
      <c r="B366" s="1" t="s">
        <v>3135</v>
      </c>
      <c r="C366" s="1" t="s">
        <v>27</v>
      </c>
      <c r="F366" s="1" t="s">
        <v>3136</v>
      </c>
      <c r="G366" s="1" t="e">
        <f>-al</f>
        <v>#NAME?</v>
      </c>
      <c r="I366" s="1" t="s">
        <v>3137</v>
      </c>
      <c r="J366" s="1" t="s">
        <v>3138</v>
      </c>
      <c r="K366" s="1" t="s">
        <v>3139</v>
      </c>
      <c r="L366" s="1" t="s">
        <v>3140</v>
      </c>
      <c r="M366" s="1" t="s">
        <v>3141</v>
      </c>
      <c r="N366" s="1" t="s">
        <v>3142</v>
      </c>
      <c r="O366" s="1" t="s">
        <v>3143</v>
      </c>
    </row>
    <row r="367" s="1" customFormat="1" spans="1:15">
      <c r="A367" s="1" t="s">
        <v>15</v>
      </c>
      <c r="B367" s="1" t="s">
        <v>3144</v>
      </c>
      <c r="C367" s="1" t="s">
        <v>1559</v>
      </c>
      <c r="F367" s="1" t="s">
        <v>3136</v>
      </c>
      <c r="G367" s="1" t="s">
        <v>3145</v>
      </c>
      <c r="H367" s="1" t="e">
        <f>-ity</f>
        <v>#NAME?</v>
      </c>
      <c r="I367" s="1" t="s">
        <v>3146</v>
      </c>
      <c r="J367" s="1" t="s">
        <v>3147</v>
      </c>
      <c r="K367" s="1" t="s">
        <v>3148</v>
      </c>
      <c r="L367" s="1" t="s">
        <v>3149</v>
      </c>
      <c r="M367" s="1" t="s">
        <v>3150</v>
      </c>
      <c r="N367" s="1" t="s">
        <v>3151</v>
      </c>
      <c r="O367" s="1" t="s">
        <v>3152</v>
      </c>
    </row>
    <row r="368" s="1" customFormat="1" spans="1:15">
      <c r="A368" s="1" t="s">
        <v>15</v>
      </c>
      <c r="B368" s="1" t="s">
        <v>3153</v>
      </c>
      <c r="C368" s="1" t="s">
        <v>17</v>
      </c>
      <c r="F368" s="1" t="s">
        <v>3154</v>
      </c>
      <c r="G368" s="1" t="e">
        <f>-mony</f>
        <v>#NAME?</v>
      </c>
      <c r="I368" s="1" t="s">
        <v>3155</v>
      </c>
      <c r="J368" s="1" t="s">
        <v>3156</v>
      </c>
      <c r="K368" s="1" t="s">
        <v>3157</v>
      </c>
      <c r="L368" s="1" t="s">
        <v>3158</v>
      </c>
      <c r="M368" s="1" t="s">
        <v>3159</v>
      </c>
      <c r="N368" s="1" t="s">
        <v>3160</v>
      </c>
      <c r="O368" s="1" t="s">
        <v>3161</v>
      </c>
    </row>
    <row r="369" s="1" customFormat="1" spans="1:15">
      <c r="A369" s="1" t="s">
        <v>15</v>
      </c>
      <c r="B369" s="1" t="s">
        <v>3162</v>
      </c>
      <c r="C369" s="1" t="s">
        <v>17</v>
      </c>
      <c r="F369" s="1" t="s">
        <v>3163</v>
      </c>
      <c r="G369" s="1" t="e">
        <f>-ix</f>
        <v>#NAME?</v>
      </c>
      <c r="I369" s="1" t="s">
        <v>3164</v>
      </c>
      <c r="J369" s="1" t="s">
        <v>3165</v>
      </c>
      <c r="K369" s="1" t="s">
        <v>3166</v>
      </c>
      <c r="L369" s="1" t="s">
        <v>3167</v>
      </c>
      <c r="M369" s="1" t="s">
        <v>3168</v>
      </c>
      <c r="N369" s="1" t="s">
        <v>3169</v>
      </c>
      <c r="O369" s="1" t="s">
        <v>3170</v>
      </c>
    </row>
    <row r="370" s="1" customFormat="1" spans="1:15">
      <c r="A370" s="1" t="s">
        <v>15</v>
      </c>
      <c r="B370" s="1" t="s">
        <v>3171</v>
      </c>
      <c r="C370" s="1" t="s">
        <v>1559</v>
      </c>
      <c r="F370" s="1" t="s">
        <v>3136</v>
      </c>
      <c r="G370" s="1" t="e">
        <f>-ial</f>
        <v>#NAME?</v>
      </c>
      <c r="I370" s="1" t="s">
        <v>3172</v>
      </c>
      <c r="J370" s="1" t="s">
        <v>3173</v>
      </c>
      <c r="K370" s="1" t="s">
        <v>3174</v>
      </c>
      <c r="L370" s="1" t="s">
        <v>3175</v>
      </c>
      <c r="M370" s="1" t="s">
        <v>3176</v>
      </c>
      <c r="N370" s="1" t="s">
        <v>3177</v>
      </c>
      <c r="O370" s="1" t="s">
        <v>3178</v>
      </c>
    </row>
    <row r="371" s="1" customFormat="1" spans="1:15">
      <c r="A371" s="1" t="s">
        <v>15</v>
      </c>
      <c r="B371" s="1" t="s">
        <v>3179</v>
      </c>
      <c r="C371" s="1" t="s">
        <v>17</v>
      </c>
      <c r="F371" s="1" t="s">
        <v>3163</v>
      </c>
      <c r="G371" s="1" t="e">
        <f>-on</f>
        <v>#NAME?</v>
      </c>
      <c r="I371" s="1" t="s">
        <v>3180</v>
      </c>
      <c r="J371" s="1" t="s">
        <v>3181</v>
      </c>
      <c r="K371" s="1" t="s">
        <v>3182</v>
      </c>
      <c r="L371" s="1" t="s">
        <v>3183</v>
      </c>
      <c r="M371" s="1" t="s">
        <v>3184</v>
      </c>
      <c r="N371" s="1" t="s">
        <v>3185</v>
      </c>
      <c r="O371" s="1" t="s">
        <v>3186</v>
      </c>
    </row>
    <row r="372" s="1" customFormat="1" spans="1:15">
      <c r="A372" s="1" t="s">
        <v>15</v>
      </c>
      <c r="B372" s="1" t="s">
        <v>3187</v>
      </c>
      <c r="C372" s="1" t="s">
        <v>17</v>
      </c>
      <c r="F372" s="1" t="s">
        <v>3154</v>
      </c>
      <c r="G372" s="1" t="e">
        <f>-arch</f>
        <v>#NAME?</v>
      </c>
      <c r="I372" s="1" t="s">
        <v>3188</v>
      </c>
      <c r="J372" s="1" t="s">
        <v>3189</v>
      </c>
      <c r="K372" s="1" t="s">
        <v>3190</v>
      </c>
      <c r="L372" s="1" t="s">
        <v>3191</v>
      </c>
      <c r="M372" s="1" t="s">
        <v>3192</v>
      </c>
      <c r="N372" s="1" t="s">
        <v>3193</v>
      </c>
      <c r="O372" s="1" t="s">
        <v>3194</v>
      </c>
    </row>
    <row r="373" s="1" customFormat="1" spans="1:15">
      <c r="A373" s="1" t="s">
        <v>15</v>
      </c>
      <c r="B373" s="1" t="s">
        <v>3195</v>
      </c>
      <c r="C373" s="1" t="s">
        <v>123</v>
      </c>
      <c r="F373" s="1" t="s">
        <v>3154</v>
      </c>
      <c r="G373" s="1" t="s">
        <v>3196</v>
      </c>
      <c r="H373" s="1" t="e">
        <f>-ate</f>
        <v>#NAME?</v>
      </c>
      <c r="I373" s="1" t="s">
        <v>3197</v>
      </c>
      <c r="J373" s="1" t="s">
        <v>3198</v>
      </c>
      <c r="K373" s="1" t="s">
        <v>3199</v>
      </c>
      <c r="L373" s="1" t="s">
        <v>3200</v>
      </c>
      <c r="M373" s="1" t="s">
        <v>3201</v>
      </c>
      <c r="N373" s="1" t="s">
        <v>3202</v>
      </c>
      <c r="O373" s="1" t="s">
        <v>3203</v>
      </c>
    </row>
    <row r="374" s="1" customFormat="1" spans="1:15">
      <c r="A374" s="1" t="s">
        <v>15</v>
      </c>
      <c r="B374" s="1" t="s">
        <v>3204</v>
      </c>
      <c r="C374" s="1" t="s">
        <v>17</v>
      </c>
      <c r="F374" s="1" t="s">
        <v>3154</v>
      </c>
      <c r="G374" s="1" t="e">
        <f>-cide</f>
        <v>#NAME?</v>
      </c>
      <c r="I374" s="1" t="s">
        <v>3205</v>
      </c>
      <c r="J374" s="1" t="s">
        <v>3206</v>
      </c>
      <c r="K374" s="1" t="s">
        <v>3207</v>
      </c>
      <c r="L374" s="1" t="s">
        <v>3208</v>
      </c>
      <c r="M374" s="1" t="s">
        <v>3209</v>
      </c>
      <c r="N374" s="1" t="s">
        <v>3210</v>
      </c>
      <c r="O374" s="1" t="s">
        <v>3211</v>
      </c>
    </row>
    <row r="375" s="1" customFormat="1" spans="1:15">
      <c r="A375" s="1" t="s">
        <v>15</v>
      </c>
      <c r="B375" s="1" t="s">
        <v>3212</v>
      </c>
      <c r="C375" s="1" t="s">
        <v>1245</v>
      </c>
      <c r="F375" s="1" t="s">
        <v>3136</v>
      </c>
      <c r="G375" s="1" t="e">
        <f>-_xleta.n-al</f>
        <v>#VALUE!</v>
      </c>
      <c r="H375" s="1" t="e">
        <f>-ly</f>
        <v>#NAME?</v>
      </c>
      <c r="I375" s="1" t="s">
        <v>3213</v>
      </c>
      <c r="J375" s="1" t="s">
        <v>3214</v>
      </c>
      <c r="K375" s="1" t="s">
        <v>3215</v>
      </c>
      <c r="L375" s="1" t="s">
        <v>3216</v>
      </c>
      <c r="M375" s="1" t="s">
        <v>3217</v>
      </c>
      <c r="N375" s="1" t="s">
        <v>3218</v>
      </c>
      <c r="O375" s="1" t="s">
        <v>3219</v>
      </c>
    </row>
    <row r="376" s="1" customFormat="1" spans="1:15">
      <c r="A376" s="1" t="s">
        <v>15</v>
      </c>
      <c r="B376" s="1" t="s">
        <v>3220</v>
      </c>
      <c r="C376" s="1" t="s">
        <v>17</v>
      </c>
      <c r="F376" s="1" t="s">
        <v>3221</v>
      </c>
      <c r="G376" s="1" t="e">
        <f>-ine</f>
        <v>#NAME?</v>
      </c>
      <c r="I376" s="1" t="s">
        <v>3222</v>
      </c>
      <c r="J376" s="1" t="s">
        <v>3223</v>
      </c>
      <c r="K376" s="1" t="s">
        <v>3224</v>
      </c>
      <c r="L376" s="1" t="s">
        <v>3225</v>
      </c>
      <c r="M376" s="1" t="s">
        <v>3226</v>
      </c>
      <c r="N376" s="1" t="s">
        <v>3227</v>
      </c>
      <c r="O376" s="1" t="s">
        <v>3228</v>
      </c>
    </row>
    <row r="377" s="1" customFormat="1" spans="1:15">
      <c r="A377" s="1" t="s">
        <v>15</v>
      </c>
      <c r="B377" s="1" t="s">
        <v>3229</v>
      </c>
      <c r="C377" s="1" t="s">
        <v>17</v>
      </c>
      <c r="F377" s="1" t="s">
        <v>3230</v>
      </c>
      <c r="G377" s="1" t="e">
        <f>-an</f>
        <v>#NAME?</v>
      </c>
      <c r="H377" s="1" t="e">
        <f>-ic</f>
        <v>#NAME?</v>
      </c>
      <c r="I377" s="1" t="s">
        <v>3231</v>
      </c>
      <c r="J377" s="1" t="s">
        <v>3232</v>
      </c>
      <c r="K377" s="1" t="s">
        <v>3233</v>
      </c>
      <c r="L377" s="1" t="s">
        <v>3234</v>
      </c>
      <c r="M377" s="1" t="s">
        <v>3235</v>
      </c>
      <c r="N377" s="1" t="s">
        <v>3236</v>
      </c>
      <c r="O377" s="1" t="s">
        <v>3237</v>
      </c>
    </row>
    <row r="378" s="1" customFormat="1" spans="1:15">
      <c r="A378" s="1" t="s">
        <v>15</v>
      </c>
      <c r="B378" s="1" t="s">
        <v>3238</v>
      </c>
      <c r="C378" s="1" t="s">
        <v>17</v>
      </c>
      <c r="F378" s="1" t="s">
        <v>3230</v>
      </c>
      <c r="G378" s="1" t="e">
        <f>-an</f>
        <v>#NAME?</v>
      </c>
      <c r="H378" s="1" t="e">
        <f>-ism</f>
        <v>#NAME?</v>
      </c>
      <c r="I378" s="1" t="s">
        <v>3239</v>
      </c>
      <c r="J378" s="1" t="s">
        <v>3240</v>
      </c>
      <c r="K378" s="1" t="s">
        <v>3241</v>
      </c>
      <c r="L378" s="1" t="s">
        <v>3242</v>
      </c>
      <c r="M378" s="1" t="s">
        <v>3243</v>
      </c>
      <c r="N378" s="1" t="s">
        <v>3244</v>
      </c>
      <c r="O378" s="1" t="s">
        <v>3245</v>
      </c>
    </row>
    <row r="379" s="1" customFormat="1" spans="1:15">
      <c r="A379" s="1" t="s">
        <v>15</v>
      </c>
      <c r="B379" s="1" t="s">
        <v>3246</v>
      </c>
      <c r="C379" s="1" t="s">
        <v>27</v>
      </c>
      <c r="F379" s="1" t="s">
        <v>3230</v>
      </c>
      <c r="G379" s="1" t="e">
        <f>-an</f>
        <v>#NAME?</v>
      </c>
      <c r="H379" s="1" t="e">
        <f>-ical</f>
        <v>#NAME?</v>
      </c>
      <c r="I379" s="1" t="s">
        <v>3247</v>
      </c>
      <c r="J379" s="1" t="s">
        <v>3248</v>
      </c>
      <c r="K379" s="1" t="s">
        <v>3249</v>
      </c>
      <c r="L379" s="1" t="s">
        <v>3250</v>
      </c>
      <c r="M379" s="1" t="s">
        <v>3251</v>
      </c>
      <c r="N379" s="1" t="s">
        <v>3252</v>
      </c>
      <c r="O379" s="1" t="s">
        <v>3253</v>
      </c>
    </row>
    <row r="380" s="1" customFormat="1" spans="1:15">
      <c r="A380" s="1" t="s">
        <v>15</v>
      </c>
      <c r="B380" s="1" t="s">
        <v>3254</v>
      </c>
      <c r="C380" s="1" t="s">
        <v>17</v>
      </c>
      <c r="F380" s="1" t="s">
        <v>3221</v>
      </c>
      <c r="G380" s="1" t="e">
        <f>-ine</f>
        <v>#NAME?</v>
      </c>
      <c r="H380" s="1" t="e">
        <f>-ry</f>
        <v>#NAME?</v>
      </c>
      <c r="I380" s="1" t="s">
        <v>3255</v>
      </c>
      <c r="J380" s="1" t="s">
        <v>3256</v>
      </c>
      <c r="K380" s="1" t="s">
        <v>3257</v>
      </c>
      <c r="L380" s="1" t="s">
        <v>3258</v>
      </c>
      <c r="M380" s="1" t="s">
        <v>3259</v>
      </c>
      <c r="N380" s="1" t="s">
        <v>3260</v>
      </c>
      <c r="O380" s="1" t="s">
        <v>3261</v>
      </c>
    </row>
    <row r="381" s="1" customFormat="1" spans="1:15">
      <c r="A381" s="1" t="s">
        <v>15</v>
      </c>
      <c r="B381" s="1" t="s">
        <v>3262</v>
      </c>
      <c r="C381" s="1" t="s">
        <v>17</v>
      </c>
      <c r="F381" s="1" t="s">
        <v>3230</v>
      </c>
      <c r="G381" s="1" t="e">
        <f>-an</f>
        <v>#NAME?</v>
      </c>
      <c r="H381" s="1" t="e">
        <f>-ics</f>
        <v>#NAME?</v>
      </c>
      <c r="I381" s="1" t="s">
        <v>3263</v>
      </c>
      <c r="J381" s="1" t="s">
        <v>3264</v>
      </c>
      <c r="K381" s="1" t="s">
        <v>3265</v>
      </c>
      <c r="L381" s="1" t="s">
        <v>3266</v>
      </c>
      <c r="M381" s="1" t="s">
        <v>3267</v>
      </c>
      <c r="N381" s="1" t="s">
        <v>3268</v>
      </c>
      <c r="O381" s="1" t="s">
        <v>3269</v>
      </c>
    </row>
    <row r="382" s="1" customFormat="1" spans="1:15">
      <c r="A382" s="1" t="s">
        <v>15</v>
      </c>
      <c r="B382" s="1" t="s">
        <v>3270</v>
      </c>
      <c r="C382" s="1" t="s">
        <v>123</v>
      </c>
      <c r="F382" s="1" t="s">
        <v>3230</v>
      </c>
      <c r="G382" s="1" t="e">
        <f>-an</f>
        <v>#NAME?</v>
      </c>
      <c r="H382" s="1" t="e">
        <f>-ize</f>
        <v>#NAME?</v>
      </c>
      <c r="I382" s="1" t="s">
        <v>3271</v>
      </c>
      <c r="J382" s="1" t="s">
        <v>3272</v>
      </c>
      <c r="K382" s="1" t="s">
        <v>3273</v>
      </c>
      <c r="L382" s="1" t="s">
        <v>3274</v>
      </c>
      <c r="M382" s="1" t="s">
        <v>3275</v>
      </c>
      <c r="N382" s="1" t="s">
        <v>3276</v>
      </c>
      <c r="O382" s="1" t="s">
        <v>3277</v>
      </c>
    </row>
    <row r="383" s="1" customFormat="1" spans="1:15">
      <c r="A383" s="1" t="s">
        <v>15</v>
      </c>
      <c r="B383" s="1" t="s">
        <v>3278</v>
      </c>
      <c r="C383" s="1" t="s">
        <v>17</v>
      </c>
      <c r="F383" s="1" t="s">
        <v>3221</v>
      </c>
      <c r="G383" s="1" t="e">
        <f>-in</f>
        <v>#NAME?</v>
      </c>
      <c r="H383" s="1" t="e">
        <f>-ist</f>
        <v>#NAME?</v>
      </c>
      <c r="I383" s="1" t="s">
        <v>3279</v>
      </c>
      <c r="J383" s="1" t="s">
        <v>3280</v>
      </c>
      <c r="K383" s="1" t="s">
        <v>3281</v>
      </c>
      <c r="L383" s="1" t="s">
        <v>3282</v>
      </c>
      <c r="M383" s="1" t="s">
        <v>3283</v>
      </c>
      <c r="N383" s="1" t="s">
        <v>3284</v>
      </c>
      <c r="O383" s="1" t="s">
        <v>3285</v>
      </c>
    </row>
    <row r="384" s="1" customFormat="1" spans="1:15">
      <c r="A384" s="1" t="s">
        <v>15</v>
      </c>
      <c r="B384" s="1" t="s">
        <v>3286</v>
      </c>
      <c r="C384" s="1" t="s">
        <v>17</v>
      </c>
      <c r="F384" s="1" t="s">
        <v>3230</v>
      </c>
      <c r="G384" s="1" t="e">
        <f>-an</f>
        <v>#NAME?</v>
      </c>
      <c r="H384" s="1" t="e">
        <f>-ization</f>
        <v>#NAME?</v>
      </c>
      <c r="I384" s="1" t="s">
        <v>3287</v>
      </c>
      <c r="J384" s="1" t="s">
        <v>3288</v>
      </c>
      <c r="K384" s="1" t="s">
        <v>3289</v>
      </c>
      <c r="L384" s="1" t="s">
        <v>3290</v>
      </c>
      <c r="M384" s="1" t="s">
        <v>3291</v>
      </c>
      <c r="N384" s="1" t="s">
        <v>3292</v>
      </c>
      <c r="O384" s="1" t="s">
        <v>3293</v>
      </c>
    </row>
    <row r="385" s="1" customFormat="1" spans="1:15">
      <c r="A385" s="1" t="s">
        <v>15</v>
      </c>
      <c r="B385" s="1" t="s">
        <v>3294</v>
      </c>
      <c r="C385" s="1" t="s">
        <v>17</v>
      </c>
      <c r="D385" s="1" t="s">
        <v>3295</v>
      </c>
      <c r="F385" s="1" t="s">
        <v>3230</v>
      </c>
      <c r="G385" s="1" t="e">
        <f>-an</f>
        <v>#NAME?</v>
      </c>
      <c r="H385" s="1" t="e">
        <f>-ics</f>
        <v>#NAME?</v>
      </c>
      <c r="I385" s="1" t="s">
        <v>3296</v>
      </c>
      <c r="J385" s="1" t="s">
        <v>3297</v>
      </c>
      <c r="K385" s="1" t="s">
        <v>3298</v>
      </c>
      <c r="L385" s="1" t="s">
        <v>3299</v>
      </c>
      <c r="M385" s="1" t="s">
        <v>3300</v>
      </c>
      <c r="N385" s="1" t="s">
        <v>3301</v>
      </c>
      <c r="O385" s="1" t="s">
        <v>3302</v>
      </c>
    </row>
    <row r="386" s="1" customFormat="1" spans="1:15">
      <c r="A386" s="1" t="s">
        <v>15</v>
      </c>
      <c r="B386" s="1" t="s">
        <v>3303</v>
      </c>
      <c r="C386" s="1" t="s">
        <v>105</v>
      </c>
      <c r="F386" s="1" t="s">
        <v>3304</v>
      </c>
      <c r="G386" s="1" t="e">
        <f>-al</f>
        <v>#NAME?</v>
      </c>
      <c r="I386" s="1" t="s">
        <v>3305</v>
      </c>
      <c r="J386" s="1" t="s">
        <v>3306</v>
      </c>
      <c r="K386" s="1" t="s">
        <v>3307</v>
      </c>
      <c r="L386" s="1" t="s">
        <v>3308</v>
      </c>
      <c r="M386" s="1" t="s">
        <v>3309</v>
      </c>
      <c r="N386" s="1" t="s">
        <v>3310</v>
      </c>
      <c r="O386" s="1" t="s">
        <v>3311</v>
      </c>
    </row>
    <row r="387" s="1" customFormat="1" spans="1:15">
      <c r="A387" s="1" t="s">
        <v>15</v>
      </c>
      <c r="B387" s="1" t="s">
        <v>3312</v>
      </c>
      <c r="C387" s="1" t="s">
        <v>44</v>
      </c>
      <c r="F387" s="1" t="s">
        <v>3304</v>
      </c>
      <c r="G387" s="1" t="s">
        <v>3313</v>
      </c>
      <c r="H387" s="1" t="e">
        <f>-ure</f>
        <v>#NAME?</v>
      </c>
      <c r="I387" s="1" t="s">
        <v>3314</v>
      </c>
      <c r="J387" s="1" t="s">
        <v>3315</v>
      </c>
      <c r="K387" s="1" t="s">
        <v>3316</v>
      </c>
      <c r="L387" s="1" t="s">
        <v>3317</v>
      </c>
      <c r="M387" s="1" t="s">
        <v>3318</v>
      </c>
      <c r="N387" s="1" t="s">
        <v>3319</v>
      </c>
      <c r="O387" s="1" t="s">
        <v>3320</v>
      </c>
    </row>
    <row r="388" s="1" customFormat="1" spans="1:15">
      <c r="A388" s="1" t="s">
        <v>15</v>
      </c>
      <c r="B388" s="1" t="s">
        <v>3321</v>
      </c>
      <c r="C388" s="1" t="s">
        <v>17</v>
      </c>
      <c r="F388" s="1" t="s">
        <v>3304</v>
      </c>
      <c r="G388" s="1" t="s">
        <v>3322</v>
      </c>
      <c r="I388" s="1" t="s">
        <v>3323</v>
      </c>
      <c r="J388" s="1" t="s">
        <v>3324</v>
      </c>
      <c r="K388" s="1" t="s">
        <v>3325</v>
      </c>
      <c r="L388" s="1" t="s">
        <v>3326</v>
      </c>
      <c r="M388" s="1" t="s">
        <v>3327</v>
      </c>
      <c r="N388" s="1" t="s">
        <v>3328</v>
      </c>
      <c r="O388" s="1" t="s">
        <v>3329</v>
      </c>
    </row>
    <row r="389" s="1" customFormat="1" spans="1:15">
      <c r="A389" s="1" t="s">
        <v>15</v>
      </c>
      <c r="B389" s="1" t="s">
        <v>2578</v>
      </c>
      <c r="C389" s="1" t="s">
        <v>123</v>
      </c>
      <c r="F389" s="1" t="s">
        <v>3330</v>
      </c>
      <c r="G389" s="1" t="e">
        <f>-age</f>
        <v>#NAME?</v>
      </c>
      <c r="I389" s="1" t="s">
        <v>3331</v>
      </c>
      <c r="J389" s="1" t="s">
        <v>3332</v>
      </c>
      <c r="K389" s="1" t="s">
        <v>3333</v>
      </c>
      <c r="L389" s="1" t="s">
        <v>3334</v>
      </c>
      <c r="M389" s="1" t="s">
        <v>3335</v>
      </c>
      <c r="N389" s="1" t="s">
        <v>3336</v>
      </c>
      <c r="O389" s="1" t="s">
        <v>3337</v>
      </c>
    </row>
    <row r="390" s="1" customFormat="1" spans="1:15">
      <c r="A390" s="1" t="s">
        <v>15</v>
      </c>
      <c r="B390" s="1" t="s">
        <v>3338</v>
      </c>
      <c r="C390" s="1" t="s">
        <v>123</v>
      </c>
      <c r="F390" s="1" t="s">
        <v>3304</v>
      </c>
      <c r="G390" s="1" t="s">
        <v>3339</v>
      </c>
      <c r="H390" s="1" t="e">
        <f>-ate</f>
        <v>#NAME?</v>
      </c>
      <c r="I390" s="1" t="s">
        <v>3340</v>
      </c>
      <c r="J390" s="1" t="s">
        <v>3341</v>
      </c>
      <c r="K390" s="1" t="s">
        <v>3342</v>
      </c>
      <c r="L390" s="1" t="s">
        <v>3343</v>
      </c>
      <c r="M390" s="1" t="s">
        <v>3344</v>
      </c>
      <c r="N390" s="1" t="s">
        <v>3345</v>
      </c>
      <c r="O390" s="1" t="s">
        <v>3346</v>
      </c>
    </row>
    <row r="391" s="1" customFormat="1" spans="1:15">
      <c r="A391" s="1" t="s">
        <v>15</v>
      </c>
      <c r="B391" s="1" t="s">
        <v>3347</v>
      </c>
      <c r="C391" s="1" t="s">
        <v>666</v>
      </c>
      <c r="F391" s="1" t="s">
        <v>3348</v>
      </c>
      <c r="G391" s="1" t="s">
        <v>3349</v>
      </c>
      <c r="I391" s="1" t="s">
        <v>3350</v>
      </c>
      <c r="J391" s="1" t="s">
        <v>3351</v>
      </c>
      <c r="K391" s="1" t="s">
        <v>3352</v>
      </c>
      <c r="L391" s="1" t="s">
        <v>3353</v>
      </c>
      <c r="M391" s="1" t="s">
        <v>3354</v>
      </c>
      <c r="N391" s="1" t="s">
        <v>3355</v>
      </c>
      <c r="O391" s="1" t="s">
        <v>3356</v>
      </c>
    </row>
    <row r="392" s="1" customFormat="1" spans="1:15">
      <c r="A392" s="1" t="s">
        <v>15</v>
      </c>
      <c r="B392" s="1" t="s">
        <v>3357</v>
      </c>
      <c r="C392" s="1" t="s">
        <v>123</v>
      </c>
      <c r="D392" s="1" t="s">
        <v>204</v>
      </c>
      <c r="F392" s="1" t="s">
        <v>3330</v>
      </c>
      <c r="G392" s="1" t="s">
        <v>3358</v>
      </c>
      <c r="H392" s="1" t="e">
        <f>-ate</f>
        <v>#NAME?</v>
      </c>
      <c r="I392" s="1" t="s">
        <v>3359</v>
      </c>
      <c r="J392" s="1" t="s">
        <v>3360</v>
      </c>
      <c r="K392" s="1" t="s">
        <v>3361</v>
      </c>
      <c r="L392" s="1" t="s">
        <v>3362</v>
      </c>
      <c r="M392" s="1" t="s">
        <v>3363</v>
      </c>
      <c r="N392" s="1" t="s">
        <v>3364</v>
      </c>
      <c r="O392" s="1" t="s">
        <v>3365</v>
      </c>
    </row>
    <row r="393" s="1" customFormat="1" spans="1:15">
      <c r="A393" s="1" t="s">
        <v>15</v>
      </c>
      <c r="B393" s="1" t="s">
        <v>3366</v>
      </c>
      <c r="C393" s="1" t="s">
        <v>362</v>
      </c>
      <c r="F393" s="1" t="s">
        <v>3330</v>
      </c>
      <c r="G393" s="1" t="s">
        <v>3367</v>
      </c>
      <c r="I393" s="1" t="s">
        <v>3368</v>
      </c>
      <c r="J393" s="1" t="s">
        <v>3369</v>
      </c>
      <c r="K393" s="1" t="s">
        <v>3370</v>
      </c>
      <c r="L393" s="1" t="s">
        <v>3371</v>
      </c>
      <c r="M393" s="1" t="s">
        <v>3372</v>
      </c>
      <c r="N393" s="1" t="s">
        <v>3373</v>
      </c>
      <c r="O393" s="1" t="s">
        <v>3374</v>
      </c>
    </row>
    <row r="394" s="1" customFormat="1" spans="1:15">
      <c r="A394" s="1" t="s">
        <v>15</v>
      </c>
      <c r="B394" s="1" t="s">
        <v>3375</v>
      </c>
      <c r="C394" s="1" t="s">
        <v>362</v>
      </c>
      <c r="F394" s="1" t="s">
        <v>3348</v>
      </c>
      <c r="G394" s="1" t="s">
        <v>3376</v>
      </c>
      <c r="I394" s="1" t="s">
        <v>3377</v>
      </c>
      <c r="J394" s="1" t="s">
        <v>3378</v>
      </c>
      <c r="K394" s="1" t="s">
        <v>3379</v>
      </c>
      <c r="L394" s="1" t="s">
        <v>3380</v>
      </c>
      <c r="M394" s="1" t="s">
        <v>3381</v>
      </c>
      <c r="N394" s="1" t="s">
        <v>3382</v>
      </c>
      <c r="O394" s="1" t="s">
        <v>3383</v>
      </c>
    </row>
    <row r="395" s="1" customFormat="1" spans="1:15">
      <c r="A395" s="1" t="s">
        <v>15</v>
      </c>
      <c r="B395" s="1" t="s">
        <v>3384</v>
      </c>
      <c r="C395" s="1" t="s">
        <v>123</v>
      </c>
      <c r="F395" s="1" t="s">
        <v>3385</v>
      </c>
      <c r="G395" s="1" t="s">
        <v>3386</v>
      </c>
      <c r="I395" s="1" t="s">
        <v>3387</v>
      </c>
      <c r="J395" s="1" t="s">
        <v>3388</v>
      </c>
      <c r="K395" s="1" t="s">
        <v>3389</v>
      </c>
      <c r="L395" s="1" t="s">
        <v>3390</v>
      </c>
      <c r="M395" s="1" t="s">
        <v>3391</v>
      </c>
      <c r="N395" s="1" t="s">
        <v>3392</v>
      </c>
      <c r="O395" s="1" t="s">
        <v>3393</v>
      </c>
    </row>
    <row r="396" s="1" customFormat="1" spans="1:15">
      <c r="A396" s="1" t="s">
        <v>15</v>
      </c>
      <c r="B396" s="1" t="s">
        <v>3394</v>
      </c>
      <c r="C396" s="1" t="s">
        <v>44</v>
      </c>
      <c r="D396" s="1" t="s">
        <v>1534</v>
      </c>
      <c r="F396" s="1" t="s">
        <v>3395</v>
      </c>
      <c r="I396" s="1" t="s">
        <v>3396</v>
      </c>
      <c r="J396" s="1" t="s">
        <v>3397</v>
      </c>
      <c r="K396" s="1" t="s">
        <v>3398</v>
      </c>
      <c r="L396" s="1" t="s">
        <v>3399</v>
      </c>
      <c r="M396" s="1" t="s">
        <v>3400</v>
      </c>
      <c r="N396" s="1" t="s">
        <v>3401</v>
      </c>
      <c r="O396" s="1" t="s">
        <v>3402</v>
      </c>
    </row>
    <row r="397" s="1" customFormat="1" spans="1:15">
      <c r="A397" s="1" t="s">
        <v>15</v>
      </c>
      <c r="B397" s="1" t="s">
        <v>3403</v>
      </c>
      <c r="C397" s="1" t="s">
        <v>44</v>
      </c>
      <c r="D397" s="1" t="s">
        <v>87</v>
      </c>
      <c r="F397" s="1" t="s">
        <v>3395</v>
      </c>
      <c r="I397" s="1" t="s">
        <v>3404</v>
      </c>
      <c r="J397" s="1" t="s">
        <v>3405</v>
      </c>
      <c r="K397" s="1" t="s">
        <v>3406</v>
      </c>
      <c r="L397" s="1" t="s">
        <v>3407</v>
      </c>
      <c r="M397" s="1" t="s">
        <v>3408</v>
      </c>
      <c r="N397" s="1" t="s">
        <v>3409</v>
      </c>
      <c r="O397" s="1" t="s">
        <v>3410</v>
      </c>
    </row>
    <row r="398" s="1" customFormat="1" spans="1:15">
      <c r="A398" s="1" t="s">
        <v>15</v>
      </c>
      <c r="B398" s="1" t="s">
        <v>3366</v>
      </c>
      <c r="C398" s="1" t="s">
        <v>362</v>
      </c>
      <c r="F398" s="1" t="s">
        <v>3395</v>
      </c>
      <c r="G398" s="1" t="e">
        <f>-ate</f>
        <v>#NAME?</v>
      </c>
      <c r="I398" s="1" t="s">
        <v>3411</v>
      </c>
      <c r="J398" s="1" t="s">
        <v>3412</v>
      </c>
      <c r="K398" s="1" t="s">
        <v>3370</v>
      </c>
      <c r="L398" s="1" t="s">
        <v>3413</v>
      </c>
      <c r="M398" s="1" t="s">
        <v>3414</v>
      </c>
      <c r="N398" s="1" t="s">
        <v>3415</v>
      </c>
      <c r="O398" s="1" t="s">
        <v>3416</v>
      </c>
    </row>
    <row r="399" s="1" customFormat="1" spans="1:15">
      <c r="A399" s="1" t="s">
        <v>15</v>
      </c>
      <c r="B399" s="1" t="s">
        <v>3417</v>
      </c>
      <c r="C399" s="1" t="s">
        <v>27</v>
      </c>
      <c r="F399" s="1" t="s">
        <v>3395</v>
      </c>
      <c r="G399" s="1" t="e">
        <f>-at</f>
        <v>#NAME?</v>
      </c>
      <c r="H399" s="1" t="e">
        <f>-ory</f>
        <v>#NAME?</v>
      </c>
      <c r="I399" s="1" t="s">
        <v>3418</v>
      </c>
      <c r="J399" s="1" t="s">
        <v>3419</v>
      </c>
      <c r="K399" s="1" t="s">
        <v>3420</v>
      </c>
      <c r="L399" s="1" t="s">
        <v>3421</v>
      </c>
      <c r="M399" s="1" t="s">
        <v>3422</v>
      </c>
      <c r="N399" s="1" t="s">
        <v>3423</v>
      </c>
      <c r="O399" s="1" t="s">
        <v>3424</v>
      </c>
    </row>
    <row r="400" s="1" customFormat="1" spans="1:15">
      <c r="A400" s="1" t="s">
        <v>15</v>
      </c>
      <c r="B400" s="1" t="s">
        <v>3425</v>
      </c>
      <c r="C400" s="1" t="s">
        <v>17</v>
      </c>
      <c r="D400" s="1" t="s">
        <v>1534</v>
      </c>
      <c r="F400" s="1" t="s">
        <v>3395</v>
      </c>
      <c r="G400" s="1" t="e">
        <f>-er</f>
        <v>#NAME?</v>
      </c>
      <c r="I400" s="1" t="s">
        <v>3426</v>
      </c>
      <c r="J400" s="1" t="s">
        <v>3427</v>
      </c>
      <c r="K400" s="1" t="s">
        <v>3428</v>
      </c>
      <c r="L400" s="1" t="s">
        <v>3429</v>
      </c>
      <c r="M400" s="1" t="s">
        <v>3430</v>
      </c>
      <c r="N400" s="1" t="s">
        <v>3431</v>
      </c>
      <c r="O400" s="1" t="s">
        <v>3432</v>
      </c>
    </row>
    <row r="401" s="1" customFormat="1" spans="1:15">
      <c r="A401" s="1" t="s">
        <v>15</v>
      </c>
      <c r="B401" s="1" t="s">
        <v>3433</v>
      </c>
      <c r="C401" s="1" t="s">
        <v>44</v>
      </c>
      <c r="D401" s="1" t="s">
        <v>133</v>
      </c>
      <c r="E401" s="1" t="s">
        <v>3434</v>
      </c>
      <c r="F401" s="1" t="s">
        <v>3395</v>
      </c>
      <c r="I401" s="1" t="s">
        <v>3435</v>
      </c>
      <c r="J401" s="1" t="s">
        <v>3436</v>
      </c>
      <c r="K401" s="1" t="s">
        <v>3437</v>
      </c>
      <c r="L401" s="1" t="s">
        <v>3438</v>
      </c>
      <c r="M401" s="1" t="s">
        <v>3439</v>
      </c>
      <c r="N401" s="1" t="s">
        <v>3440</v>
      </c>
      <c r="O401" s="1" t="s">
        <v>3441</v>
      </c>
    </row>
    <row r="402" s="1" customFormat="1" spans="1:15">
      <c r="A402" s="1" t="s">
        <v>15</v>
      </c>
      <c r="B402" s="1" t="s">
        <v>3442</v>
      </c>
      <c r="C402" s="1" t="s">
        <v>44</v>
      </c>
      <c r="D402" s="1" t="s">
        <v>133</v>
      </c>
      <c r="F402" s="1" t="s">
        <v>3395</v>
      </c>
      <c r="I402" s="1" t="s">
        <v>3443</v>
      </c>
      <c r="J402" s="1" t="s">
        <v>3444</v>
      </c>
      <c r="K402" s="1" t="s">
        <v>3445</v>
      </c>
      <c r="L402" s="1" t="s">
        <v>3446</v>
      </c>
      <c r="M402" s="1" t="s">
        <v>3447</v>
      </c>
      <c r="N402" s="1" t="s">
        <v>3448</v>
      </c>
      <c r="O402" s="1" t="s">
        <v>3449</v>
      </c>
    </row>
    <row r="403" s="1" customFormat="1" spans="1:15">
      <c r="A403" s="1" t="s">
        <v>15</v>
      </c>
      <c r="B403" s="1" t="s">
        <v>3450</v>
      </c>
      <c r="C403" s="1" t="s">
        <v>123</v>
      </c>
      <c r="D403" s="1" t="s">
        <v>3451</v>
      </c>
      <c r="F403" s="1" t="s">
        <v>3395</v>
      </c>
      <c r="I403" s="1" t="s">
        <v>3452</v>
      </c>
      <c r="J403" s="1" t="s">
        <v>3453</v>
      </c>
      <c r="K403" s="1" t="s">
        <v>3454</v>
      </c>
      <c r="L403" s="1" t="s">
        <v>3455</v>
      </c>
      <c r="M403" s="1" t="s">
        <v>3456</v>
      </c>
      <c r="N403" s="1" t="s">
        <v>3457</v>
      </c>
      <c r="O403" s="1" t="s">
        <v>3458</v>
      </c>
    </row>
    <row r="404" s="1" customFormat="1" spans="1:15">
      <c r="A404" s="1" t="s">
        <v>15</v>
      </c>
      <c r="B404" s="1" t="s">
        <v>3459</v>
      </c>
      <c r="C404" s="1" t="s">
        <v>17</v>
      </c>
      <c r="D404" s="1" t="s">
        <v>1534</v>
      </c>
      <c r="F404" s="1" t="s">
        <v>3395</v>
      </c>
      <c r="G404" s="1" t="e">
        <f>-ment</f>
        <v>#NAME?</v>
      </c>
      <c r="I404" s="1" t="s">
        <v>3460</v>
      </c>
      <c r="J404" s="1" t="s">
        <v>3461</v>
      </c>
      <c r="K404" s="1" t="s">
        <v>3462</v>
      </c>
      <c r="L404" s="1" t="s">
        <v>3463</v>
      </c>
      <c r="M404" s="1" t="s">
        <v>3464</v>
      </c>
      <c r="N404" s="1" t="s">
        <v>3465</v>
      </c>
      <c r="O404" s="1" t="s">
        <v>3466</v>
      </c>
    </row>
    <row r="405" s="1" customFormat="1" spans="1:15">
      <c r="A405" s="1" t="s">
        <v>15</v>
      </c>
      <c r="B405" s="1" t="s">
        <v>3467</v>
      </c>
      <c r="C405" s="1" t="s">
        <v>27</v>
      </c>
      <c r="D405" s="1" t="s">
        <v>1534</v>
      </c>
      <c r="F405" s="1" t="s">
        <v>3468</v>
      </c>
      <c r="G405" s="1" t="e">
        <f>-able</f>
        <v>#NAME?</v>
      </c>
      <c r="I405" s="1" t="s">
        <v>3469</v>
      </c>
      <c r="J405" s="1" t="s">
        <v>3470</v>
      </c>
      <c r="K405" s="1" t="s">
        <v>3471</v>
      </c>
      <c r="L405" s="1" t="s">
        <v>3472</v>
      </c>
      <c r="M405" s="1" t="s">
        <v>3473</v>
      </c>
      <c r="N405" s="1" t="s">
        <v>3474</v>
      </c>
      <c r="O405" s="1" t="s">
        <v>3475</v>
      </c>
    </row>
    <row r="406" s="1" customFormat="1" spans="1:15">
      <c r="A406" s="1" t="s">
        <v>15</v>
      </c>
      <c r="B406" s="1" t="s">
        <v>2942</v>
      </c>
      <c r="C406" s="1" t="s">
        <v>17</v>
      </c>
      <c r="F406" s="1" t="s">
        <v>2942</v>
      </c>
      <c r="I406" s="1" t="s">
        <v>3476</v>
      </c>
      <c r="J406" s="1" t="s">
        <v>3477</v>
      </c>
      <c r="K406" s="1" t="s">
        <v>3478</v>
      </c>
      <c r="L406" s="1" t="s">
        <v>3479</v>
      </c>
      <c r="M406" s="1" t="s">
        <v>3480</v>
      </c>
      <c r="N406" s="1" t="s">
        <v>3481</v>
      </c>
      <c r="O406" s="1" t="s">
        <v>3482</v>
      </c>
    </row>
    <row r="407" s="1" customFormat="1" spans="1:15">
      <c r="A407" s="1" t="s">
        <v>15</v>
      </c>
      <c r="B407" s="1" t="s">
        <v>3483</v>
      </c>
      <c r="C407" s="1" t="s">
        <v>1559</v>
      </c>
      <c r="F407" s="1" t="s">
        <v>3348</v>
      </c>
      <c r="G407" s="1" t="e">
        <f>-ac</f>
        <v>#NAME?</v>
      </c>
      <c r="I407" s="1" t="s">
        <v>3484</v>
      </c>
      <c r="J407" s="1" t="s">
        <v>3485</v>
      </c>
      <c r="K407" s="1" t="s">
        <v>3486</v>
      </c>
      <c r="L407" s="1" t="s">
        <v>3487</v>
      </c>
      <c r="M407" s="1" t="s">
        <v>3488</v>
      </c>
      <c r="N407" s="1" t="s">
        <v>3489</v>
      </c>
      <c r="O407" s="1" t="s">
        <v>3490</v>
      </c>
    </row>
    <row r="408" s="1" customFormat="1" spans="1:15">
      <c r="A408" s="1" t="s">
        <v>15</v>
      </c>
      <c r="B408" s="1" t="s">
        <v>3491</v>
      </c>
      <c r="C408" s="1" t="s">
        <v>27</v>
      </c>
      <c r="F408" s="1" t="s">
        <v>3330</v>
      </c>
      <c r="G408" s="1" t="e">
        <f>-ic</f>
        <v>#NAME?</v>
      </c>
      <c r="I408" s="1" t="s">
        <v>3492</v>
      </c>
      <c r="J408" s="1" t="s">
        <v>3493</v>
      </c>
      <c r="K408" s="1" t="s">
        <v>3494</v>
      </c>
      <c r="L408" s="1" t="s">
        <v>3495</v>
      </c>
      <c r="M408" s="1" t="s">
        <v>3496</v>
      </c>
      <c r="N408" s="1" t="s">
        <v>3497</v>
      </c>
      <c r="O408" s="1" t="s">
        <v>3498</v>
      </c>
    </row>
    <row r="409" s="1" customFormat="1" spans="1:15">
      <c r="A409" s="1" t="s">
        <v>15</v>
      </c>
      <c r="B409" s="1" t="s">
        <v>3499</v>
      </c>
      <c r="C409" s="1" t="s">
        <v>17</v>
      </c>
      <c r="D409" s="1" t="s">
        <v>3500</v>
      </c>
      <c r="F409" s="1" t="s">
        <v>2942</v>
      </c>
      <c r="I409" s="1" t="s">
        <v>3501</v>
      </c>
      <c r="J409" s="1" t="s">
        <v>3502</v>
      </c>
      <c r="K409" s="1" t="s">
        <v>3503</v>
      </c>
      <c r="L409" s="1" t="s">
        <v>3504</v>
      </c>
      <c r="M409" s="1" t="s">
        <v>3505</v>
      </c>
      <c r="N409" s="1" t="s">
        <v>3506</v>
      </c>
      <c r="O409" s="1" t="s">
        <v>3507</v>
      </c>
    </row>
    <row r="410" s="1" customFormat="1" spans="1:15">
      <c r="A410" s="1" t="s">
        <v>15</v>
      </c>
      <c r="B410" s="1" t="s">
        <v>3508</v>
      </c>
      <c r="C410" s="1" t="s">
        <v>17</v>
      </c>
      <c r="D410" s="1" t="s">
        <v>3509</v>
      </c>
      <c r="F410" s="1" t="s">
        <v>2942</v>
      </c>
      <c r="I410" s="1" t="s">
        <v>3510</v>
      </c>
      <c r="J410" s="1" t="s">
        <v>3511</v>
      </c>
      <c r="K410" s="1" t="s">
        <v>3512</v>
      </c>
      <c r="L410" s="1" t="s">
        <v>3513</v>
      </c>
      <c r="M410" s="1" t="s">
        <v>3514</v>
      </c>
      <c r="N410" s="1" t="s">
        <v>3515</v>
      </c>
      <c r="O410" s="1" t="s">
        <v>3516</v>
      </c>
    </row>
    <row r="411" s="1" customFormat="1" spans="1:15">
      <c r="A411" s="1" t="s">
        <v>15</v>
      </c>
      <c r="B411" s="1" t="s">
        <v>2941</v>
      </c>
      <c r="C411" s="1" t="s">
        <v>17</v>
      </c>
      <c r="D411" s="1" t="s">
        <v>3517</v>
      </c>
      <c r="F411" s="1" t="s">
        <v>2942</v>
      </c>
      <c r="I411" s="1" t="s">
        <v>3518</v>
      </c>
      <c r="J411" s="1" t="s">
        <v>3519</v>
      </c>
      <c r="K411" s="1" t="s">
        <v>3520</v>
      </c>
      <c r="L411" s="1" t="s">
        <v>3521</v>
      </c>
      <c r="M411" s="1" t="s">
        <v>3522</v>
      </c>
      <c r="N411" s="1" t="s">
        <v>3523</v>
      </c>
      <c r="O411" s="1" t="s">
        <v>3524</v>
      </c>
    </row>
    <row r="412" s="1" customFormat="1" spans="1:15">
      <c r="A412" s="1" t="s">
        <v>15</v>
      </c>
      <c r="B412" s="1" t="s">
        <v>3525</v>
      </c>
      <c r="C412" s="1" t="s">
        <v>17</v>
      </c>
      <c r="D412" s="1" t="s">
        <v>1604</v>
      </c>
      <c r="F412" s="1" t="s">
        <v>2942</v>
      </c>
      <c r="I412" s="1" t="s">
        <v>3526</v>
      </c>
      <c r="J412" s="1" t="s">
        <v>3527</v>
      </c>
      <c r="K412" s="1" t="s">
        <v>3528</v>
      </c>
      <c r="L412" s="1" t="s">
        <v>3529</v>
      </c>
      <c r="M412" s="1" t="s">
        <v>3530</v>
      </c>
      <c r="N412" s="1" t="s">
        <v>3531</v>
      </c>
      <c r="O412" s="1" t="s">
        <v>3532</v>
      </c>
    </row>
    <row r="413" s="1" customFormat="1" spans="1:15">
      <c r="A413" s="1" t="s">
        <v>15</v>
      </c>
      <c r="B413" s="1" t="s">
        <v>3533</v>
      </c>
      <c r="C413" s="1" t="s">
        <v>17</v>
      </c>
      <c r="D413" s="1" t="s">
        <v>3534</v>
      </c>
      <c r="F413" s="1" t="s">
        <v>2942</v>
      </c>
      <c r="I413" s="1" t="s">
        <v>3535</v>
      </c>
      <c r="J413" s="1" t="s">
        <v>3536</v>
      </c>
      <c r="K413" s="1" t="s">
        <v>3537</v>
      </c>
      <c r="L413" s="1" t="s">
        <v>3538</v>
      </c>
      <c r="M413" s="1" t="s">
        <v>3539</v>
      </c>
      <c r="N413" s="1" t="s">
        <v>3540</v>
      </c>
      <c r="O413" s="1" t="s">
        <v>3541</v>
      </c>
    </row>
    <row r="414" s="1" customFormat="1" spans="1:15">
      <c r="A414" s="1" t="s">
        <v>15</v>
      </c>
      <c r="B414" s="1" t="s">
        <v>3542</v>
      </c>
      <c r="C414" s="1" t="s">
        <v>17</v>
      </c>
      <c r="D414" s="1" t="s">
        <v>3543</v>
      </c>
      <c r="F414" s="1" t="s">
        <v>2942</v>
      </c>
      <c r="I414" s="1" t="s">
        <v>3544</v>
      </c>
      <c r="J414" s="1" t="s">
        <v>3545</v>
      </c>
      <c r="K414" s="1" t="s">
        <v>3546</v>
      </c>
      <c r="L414" s="1" t="s">
        <v>3547</v>
      </c>
      <c r="M414" s="1" t="s">
        <v>3548</v>
      </c>
      <c r="N414" s="1" t="s">
        <v>3549</v>
      </c>
      <c r="O414" s="1" t="s">
        <v>3550</v>
      </c>
    </row>
    <row r="415" s="1" customFormat="1" spans="1:15">
      <c r="A415" s="1" t="s">
        <v>15</v>
      </c>
      <c r="B415" s="1" t="s">
        <v>3551</v>
      </c>
      <c r="C415" s="1" t="s">
        <v>17</v>
      </c>
      <c r="D415" s="1" t="s">
        <v>3552</v>
      </c>
      <c r="F415" s="1" t="s">
        <v>2942</v>
      </c>
      <c r="I415" s="1" t="s">
        <v>3553</v>
      </c>
      <c r="J415" s="1" t="s">
        <v>3554</v>
      </c>
      <c r="K415" s="1" t="s">
        <v>3555</v>
      </c>
      <c r="L415" s="1" t="s">
        <v>3556</v>
      </c>
      <c r="M415" s="1" t="s">
        <v>3557</v>
      </c>
      <c r="N415" s="1" t="s">
        <v>3558</v>
      </c>
      <c r="O415" s="1" t="s">
        <v>3559</v>
      </c>
    </row>
    <row r="416" s="1" customFormat="1" spans="1:15">
      <c r="A416" s="1" t="s">
        <v>15</v>
      </c>
      <c r="B416" s="1" t="s">
        <v>3560</v>
      </c>
      <c r="C416" s="1" t="s">
        <v>17</v>
      </c>
      <c r="D416" s="1" t="s">
        <v>3561</v>
      </c>
      <c r="E416" s="1" t="s">
        <v>3562</v>
      </c>
      <c r="F416" s="1" t="s">
        <v>3563</v>
      </c>
      <c r="G416" s="1" t="e">
        <f>-ics</f>
        <v>#NAME?</v>
      </c>
      <c r="I416" s="1" t="s">
        <v>3564</v>
      </c>
      <c r="K416" s="1" t="s">
        <v>3565</v>
      </c>
      <c r="L416" s="1" t="s">
        <v>3566</v>
      </c>
      <c r="M416" s="1" t="s">
        <v>3567</v>
      </c>
      <c r="N416" s="1" t="s">
        <v>3568</v>
      </c>
      <c r="O416" s="1" t="s">
        <v>3569</v>
      </c>
    </row>
    <row r="417" s="1" customFormat="1" spans="1:15">
      <c r="A417" s="1" t="s">
        <v>15</v>
      </c>
      <c r="B417" s="1" t="s">
        <v>3570</v>
      </c>
      <c r="C417" s="1" t="s">
        <v>17</v>
      </c>
      <c r="D417" s="1" t="s">
        <v>3561</v>
      </c>
      <c r="F417" s="1" t="s">
        <v>2435</v>
      </c>
      <c r="I417" s="1" t="s">
        <v>3571</v>
      </c>
      <c r="K417" s="1" t="s">
        <v>3572</v>
      </c>
      <c r="L417" s="1" t="s">
        <v>3573</v>
      </c>
      <c r="M417" s="1" t="s">
        <v>3574</v>
      </c>
      <c r="N417" s="1" t="s">
        <v>3575</v>
      </c>
      <c r="O417" s="1" t="s">
        <v>3576</v>
      </c>
    </row>
    <row r="418" s="1" customFormat="1" spans="1:15">
      <c r="A418" s="1" t="s">
        <v>15</v>
      </c>
      <c r="B418" s="1" t="s">
        <v>3577</v>
      </c>
      <c r="C418" s="1" t="s">
        <v>27</v>
      </c>
      <c r="D418" s="1" t="s">
        <v>3561</v>
      </c>
      <c r="F418" s="1" t="s">
        <v>3578</v>
      </c>
      <c r="G418" s="1" t="e">
        <f>-ic</f>
        <v>#NAME?</v>
      </c>
      <c r="I418" s="1" t="s">
        <v>3579</v>
      </c>
      <c r="K418" s="1" t="s">
        <v>3580</v>
      </c>
      <c r="L418" s="1" t="s">
        <v>3581</v>
      </c>
      <c r="M418" s="1" t="s">
        <v>3582</v>
      </c>
      <c r="N418" s="1" t="s">
        <v>3583</v>
      </c>
      <c r="O418" s="1" t="s">
        <v>3584</v>
      </c>
    </row>
    <row r="419" s="1" customFormat="1" spans="1:15">
      <c r="A419" s="1" t="s">
        <v>15</v>
      </c>
      <c r="B419" s="1" t="s">
        <v>3585</v>
      </c>
      <c r="C419" s="1" t="s">
        <v>17</v>
      </c>
      <c r="D419" s="1" t="s">
        <v>3561</v>
      </c>
      <c r="F419" s="1" t="s">
        <v>3586</v>
      </c>
      <c r="I419" s="1" t="s">
        <v>3587</v>
      </c>
      <c r="K419" s="1" t="s">
        <v>3588</v>
      </c>
      <c r="L419" s="1" t="s">
        <v>3589</v>
      </c>
      <c r="M419" s="1" t="s">
        <v>3590</v>
      </c>
      <c r="N419" s="1" t="s">
        <v>3591</v>
      </c>
      <c r="O419" s="1" t="s">
        <v>3592</v>
      </c>
    </row>
    <row r="420" s="1" customFormat="1" spans="1:15">
      <c r="A420" s="1" t="s">
        <v>15</v>
      </c>
      <c r="B420" s="1" t="s">
        <v>3593</v>
      </c>
      <c r="C420" s="1" t="s">
        <v>17</v>
      </c>
      <c r="D420" s="1" t="s">
        <v>3561</v>
      </c>
      <c r="F420" s="1" t="s">
        <v>3594</v>
      </c>
      <c r="G420" s="1" t="e">
        <f>-ure</f>
        <v>#NAME?</v>
      </c>
      <c r="I420" s="1" t="s">
        <v>3595</v>
      </c>
      <c r="K420" s="1" t="s">
        <v>3596</v>
      </c>
      <c r="L420" s="1" t="s">
        <v>3597</v>
      </c>
      <c r="M420" s="1" t="s">
        <v>3598</v>
      </c>
      <c r="N420" s="1" t="s">
        <v>3599</v>
      </c>
      <c r="O420" s="1" t="s">
        <v>3600</v>
      </c>
    </row>
    <row r="421" s="1" customFormat="1" spans="1:15">
      <c r="A421" s="1" t="s">
        <v>15</v>
      </c>
      <c r="B421" s="1" t="s">
        <v>3601</v>
      </c>
      <c r="C421" s="1" t="s">
        <v>17</v>
      </c>
      <c r="D421" s="1" t="s">
        <v>3561</v>
      </c>
      <c r="E421" s="1" t="s">
        <v>124</v>
      </c>
      <c r="F421" s="1" t="s">
        <v>3594</v>
      </c>
      <c r="G421" s="1" t="e">
        <f>-ion</f>
        <v>#NAME?</v>
      </c>
      <c r="I421" s="1" t="s">
        <v>3602</v>
      </c>
      <c r="K421" s="1" t="s">
        <v>3603</v>
      </c>
      <c r="L421" s="1" t="s">
        <v>3604</v>
      </c>
      <c r="M421" s="1" t="s">
        <v>3605</v>
      </c>
      <c r="N421" s="1" t="s">
        <v>3606</v>
      </c>
      <c r="O421" s="1" t="s">
        <v>3607</v>
      </c>
    </row>
    <row r="422" s="1" customFormat="1" spans="1:15">
      <c r="A422" s="1" t="s">
        <v>15</v>
      </c>
      <c r="B422" s="1" t="s">
        <v>3608</v>
      </c>
      <c r="C422" s="1" t="s">
        <v>17</v>
      </c>
      <c r="D422" s="1" t="s">
        <v>3561</v>
      </c>
      <c r="F422" s="1" t="s">
        <v>3609</v>
      </c>
      <c r="G422" s="1" t="e">
        <f>-e</f>
        <v>#NAME?</v>
      </c>
      <c r="I422" s="1" t="s">
        <v>3610</v>
      </c>
      <c r="K422" s="1" t="s">
        <v>3611</v>
      </c>
      <c r="L422" s="1" t="s">
        <v>3612</v>
      </c>
      <c r="M422" s="1" t="s">
        <v>3613</v>
      </c>
      <c r="N422" s="1" t="s">
        <v>3614</v>
      </c>
      <c r="O422" s="1" t="s">
        <v>3615</v>
      </c>
    </row>
    <row r="423" s="1" customFormat="1" spans="1:15">
      <c r="A423" s="1" t="s">
        <v>15</v>
      </c>
      <c r="B423" s="1" t="s">
        <v>3616</v>
      </c>
      <c r="C423" s="1" t="s">
        <v>105</v>
      </c>
      <c r="D423" s="1" t="s">
        <v>3561</v>
      </c>
      <c r="F423" s="1" t="s">
        <v>3617</v>
      </c>
      <c r="I423" s="1" t="s">
        <v>3618</v>
      </c>
      <c r="K423" s="1" t="s">
        <v>3619</v>
      </c>
      <c r="L423" s="1" t="s">
        <v>3620</v>
      </c>
      <c r="M423" s="1" t="s">
        <v>3621</v>
      </c>
      <c r="N423" s="1" t="s">
        <v>3622</v>
      </c>
      <c r="O423" s="1" t="s">
        <v>3623</v>
      </c>
    </row>
    <row r="424" s="1" customFormat="1" spans="1:15">
      <c r="A424" s="1" t="s">
        <v>15</v>
      </c>
      <c r="B424" s="1" t="s">
        <v>3624</v>
      </c>
      <c r="C424" s="1" t="s">
        <v>17</v>
      </c>
      <c r="D424" s="1" t="s">
        <v>3561</v>
      </c>
      <c r="E424" s="1" t="s">
        <v>204</v>
      </c>
      <c r="F424" s="1" t="s">
        <v>3625</v>
      </c>
      <c r="G424" s="1" t="e">
        <f>-ion</f>
        <v>#NAME?</v>
      </c>
      <c r="I424" s="1" t="s">
        <v>3626</v>
      </c>
      <c r="K424" s="1" t="s">
        <v>3627</v>
      </c>
      <c r="L424" s="1" t="s">
        <v>3628</v>
      </c>
      <c r="M424" s="1" t="s">
        <v>3629</v>
      </c>
      <c r="N424" s="1" t="s">
        <v>3630</v>
      </c>
      <c r="O424" s="1" t="s">
        <v>3631</v>
      </c>
    </row>
    <row r="425" s="1" customFormat="1" spans="1:15">
      <c r="A425" s="1" t="s">
        <v>15</v>
      </c>
      <c r="B425" s="1" t="s">
        <v>3632</v>
      </c>
      <c r="C425" s="1" t="s">
        <v>17</v>
      </c>
      <c r="D425" s="1" t="s">
        <v>3561</v>
      </c>
      <c r="F425" s="1" t="s">
        <v>3633</v>
      </c>
      <c r="I425" s="1" t="s">
        <v>3634</v>
      </c>
      <c r="K425" s="1" t="s">
        <v>3635</v>
      </c>
      <c r="L425" s="1" t="s">
        <v>3636</v>
      </c>
      <c r="M425" s="1" t="s">
        <v>3637</v>
      </c>
      <c r="N425" s="1" t="s">
        <v>3638</v>
      </c>
      <c r="O425" s="1" t="s">
        <v>3639</v>
      </c>
    </row>
    <row r="426" s="1" customFormat="1" spans="1:15">
      <c r="A426" s="1" t="s">
        <v>15</v>
      </c>
      <c r="B426" s="1" t="s">
        <v>3640</v>
      </c>
      <c r="C426" s="1" t="s">
        <v>123</v>
      </c>
      <c r="F426" s="1" t="s">
        <v>3641</v>
      </c>
      <c r="G426" s="1" t="e">
        <f>-fy</f>
        <v>#NAME?</v>
      </c>
      <c r="I426" s="1" t="s">
        <v>3642</v>
      </c>
      <c r="J426" s="1" t="s">
        <v>3643</v>
      </c>
      <c r="K426" s="1" t="s">
        <v>3644</v>
      </c>
      <c r="L426" s="1" t="s">
        <v>3645</v>
      </c>
      <c r="M426" s="1" t="s">
        <v>3646</v>
      </c>
      <c r="N426" s="1" t="s">
        <v>3647</v>
      </c>
      <c r="O426" s="1" t="s">
        <v>3648</v>
      </c>
    </row>
    <row r="427" s="1" customFormat="1" spans="1:15">
      <c r="A427" s="1" t="s">
        <v>15</v>
      </c>
      <c r="B427" s="1" t="s">
        <v>3649</v>
      </c>
      <c r="C427" s="1" t="s">
        <v>27</v>
      </c>
      <c r="F427" s="1" t="s">
        <v>3641</v>
      </c>
      <c r="G427" s="1" t="e">
        <f>-fic</f>
        <v>#NAME?</v>
      </c>
      <c r="H427" s="1" t="e">
        <f>-ent</f>
        <v>#NAME?</v>
      </c>
      <c r="I427" s="1" t="s">
        <v>3650</v>
      </c>
      <c r="J427" s="1" t="s">
        <v>3651</v>
      </c>
      <c r="K427" s="1" t="s">
        <v>3652</v>
      </c>
      <c r="L427" s="1" t="s">
        <v>3653</v>
      </c>
      <c r="M427" s="1" t="s">
        <v>3654</v>
      </c>
      <c r="N427" s="1" t="s">
        <v>3655</v>
      </c>
      <c r="O427" s="1" t="s">
        <v>3656</v>
      </c>
    </row>
    <row r="428" s="1" customFormat="1" spans="1:15">
      <c r="A428" s="1" t="s">
        <v>15</v>
      </c>
      <c r="B428" s="1" t="s">
        <v>3657</v>
      </c>
      <c r="C428" s="1" t="s">
        <v>17</v>
      </c>
      <c r="F428" s="1" t="s">
        <v>3641</v>
      </c>
      <c r="G428" s="1" t="e">
        <f>-tude</f>
        <v>#NAME?</v>
      </c>
      <c r="I428" s="1" t="s">
        <v>3658</v>
      </c>
      <c r="J428" s="1" t="s">
        <v>3659</v>
      </c>
      <c r="K428" s="1" t="s">
        <v>3660</v>
      </c>
      <c r="L428" s="1" t="s">
        <v>3661</v>
      </c>
      <c r="M428" s="1" t="s">
        <v>3662</v>
      </c>
      <c r="N428" s="1" t="s">
        <v>3663</v>
      </c>
      <c r="O428" s="1" t="s">
        <v>3664</v>
      </c>
    </row>
    <row r="429" s="1" customFormat="1" spans="1:15">
      <c r="A429" s="1" t="s">
        <v>15</v>
      </c>
      <c r="B429" s="1" t="s">
        <v>3665</v>
      </c>
      <c r="C429" s="1" t="s">
        <v>27</v>
      </c>
      <c r="F429" s="1" t="s">
        <v>3666</v>
      </c>
      <c r="G429" s="1" t="e">
        <f>-anim</f>
        <v>#NAME?</v>
      </c>
      <c r="H429" s="1" t="e">
        <f>-ous</f>
        <v>#NAME?</v>
      </c>
      <c r="I429" s="1" t="s">
        <v>3667</v>
      </c>
      <c r="J429" s="1" t="s">
        <v>3668</v>
      </c>
      <c r="K429" s="1" t="s">
        <v>3669</v>
      </c>
      <c r="L429" s="1" t="s">
        <v>3670</v>
      </c>
      <c r="M429" s="1" t="s">
        <v>3671</v>
      </c>
      <c r="N429" s="1" t="s">
        <v>3672</v>
      </c>
      <c r="O429" s="1" t="s">
        <v>3673</v>
      </c>
    </row>
    <row r="430" s="1" customFormat="1" spans="1:15">
      <c r="A430" s="1" t="s">
        <v>15</v>
      </c>
      <c r="B430" s="1" t="s">
        <v>3674</v>
      </c>
      <c r="C430" s="1" t="s">
        <v>17</v>
      </c>
      <c r="F430" s="1" t="s">
        <v>3666</v>
      </c>
      <c r="G430" s="1" t="e">
        <f>-ate</f>
        <v>#NAME?</v>
      </c>
      <c r="I430" s="1" t="s">
        <v>3675</v>
      </c>
      <c r="J430" s="1" t="s">
        <v>3676</v>
      </c>
      <c r="K430" s="1" t="s">
        <v>3677</v>
      </c>
      <c r="L430" s="1" t="s">
        <v>3678</v>
      </c>
      <c r="M430" s="1" t="s">
        <v>3679</v>
      </c>
      <c r="N430" s="1" t="s">
        <v>3680</v>
      </c>
      <c r="O430" s="1" t="s">
        <v>3681</v>
      </c>
    </row>
    <row r="431" s="1" customFormat="1" spans="1:15">
      <c r="A431" s="1" t="s">
        <v>15</v>
      </c>
      <c r="B431" s="1" t="s">
        <v>3682</v>
      </c>
      <c r="C431" s="1" t="s">
        <v>17</v>
      </c>
      <c r="F431" s="1" t="s">
        <v>3641</v>
      </c>
      <c r="G431" s="1" t="e">
        <f>-fic</f>
        <v>#NAME?</v>
      </c>
      <c r="H431" s="1" t="e">
        <f>-ation</f>
        <v>#NAME?</v>
      </c>
      <c r="I431" s="1" t="s">
        <v>3683</v>
      </c>
      <c r="J431" s="1" t="s">
        <v>3684</v>
      </c>
      <c r="K431" s="1" t="s">
        <v>3685</v>
      </c>
      <c r="L431" s="1" t="s">
        <v>3686</v>
      </c>
      <c r="M431" s="1" t="s">
        <v>3687</v>
      </c>
      <c r="N431" s="1" t="s">
        <v>3688</v>
      </c>
      <c r="O431" s="1" t="s">
        <v>3689</v>
      </c>
    </row>
    <row r="432" s="1" customFormat="1" spans="1:15">
      <c r="A432" s="1" t="s">
        <v>15</v>
      </c>
      <c r="B432" s="1" t="s">
        <v>3690</v>
      </c>
      <c r="C432" s="1" t="s">
        <v>17</v>
      </c>
      <c r="F432" s="1" t="s">
        <v>3641</v>
      </c>
      <c r="G432" s="1" t="e">
        <f>-fic</f>
        <v>#NAME?</v>
      </c>
      <c r="H432" s="1" t="e">
        <f>-ence</f>
        <v>#NAME?</v>
      </c>
      <c r="I432" s="1" t="s">
        <v>3691</v>
      </c>
      <c r="J432" s="1" t="s">
        <v>3692</v>
      </c>
      <c r="K432" s="1" t="s">
        <v>3693</v>
      </c>
      <c r="L432" s="1" t="s">
        <v>3694</v>
      </c>
      <c r="M432" s="1" t="s">
        <v>3695</v>
      </c>
      <c r="N432" s="1" t="s">
        <v>3696</v>
      </c>
      <c r="O432" s="1" t="s">
        <v>3697</v>
      </c>
    </row>
    <row r="433" s="1" customFormat="1" spans="1:15">
      <c r="A433" s="1" t="s">
        <v>15</v>
      </c>
      <c r="B433" s="1" t="s">
        <v>3698</v>
      </c>
      <c r="C433" s="1" t="s">
        <v>27</v>
      </c>
      <c r="F433" s="1" t="s">
        <v>3641</v>
      </c>
      <c r="G433" s="1" t="e">
        <f>-loqu</f>
        <v>#NAME?</v>
      </c>
      <c r="H433" s="1" t="e">
        <f>-ent</f>
        <v>#NAME?</v>
      </c>
      <c r="I433" s="1" t="s">
        <v>3699</v>
      </c>
      <c r="J433" s="1" t="s">
        <v>3700</v>
      </c>
      <c r="K433" s="1" t="s">
        <v>3701</v>
      </c>
      <c r="L433" s="1" t="s">
        <v>3702</v>
      </c>
      <c r="M433" s="1" t="s">
        <v>3703</v>
      </c>
      <c r="N433" s="1" t="s">
        <v>3704</v>
      </c>
      <c r="O433" s="1" t="s">
        <v>3705</v>
      </c>
    </row>
    <row r="434" s="1" customFormat="1" spans="1:15">
      <c r="A434" s="1" t="s">
        <v>15</v>
      </c>
      <c r="B434" s="1" t="s">
        <v>3706</v>
      </c>
      <c r="C434" s="1" t="s">
        <v>17</v>
      </c>
      <c r="F434" s="1" t="s">
        <v>3666</v>
      </c>
      <c r="G434" s="1" t="e">
        <f>-um</f>
        <v>#NAME?</v>
      </c>
      <c r="I434" s="1" t="s">
        <v>3707</v>
      </c>
      <c r="J434" s="1" t="s">
        <v>3708</v>
      </c>
      <c r="K434" s="1" t="s">
        <v>3709</v>
      </c>
      <c r="L434" s="1" t="s">
        <v>3710</v>
      </c>
      <c r="M434" s="1" t="s">
        <v>3711</v>
      </c>
      <c r="N434" s="1" t="s">
        <v>3712</v>
      </c>
      <c r="O434" s="1" t="s">
        <v>3713</v>
      </c>
    </row>
    <row r="435" s="1" customFormat="1" spans="1:15">
      <c r="A435" s="1" t="s">
        <v>15</v>
      </c>
      <c r="B435" s="1" t="s">
        <v>3714</v>
      </c>
      <c r="C435" s="1" t="s">
        <v>17</v>
      </c>
      <c r="F435" s="1" t="s">
        <v>3641</v>
      </c>
      <c r="G435" s="1" t="e">
        <f>-fi</f>
        <v>#NAME?</v>
      </c>
      <c r="H435" s="1" t="e">
        <f>-er</f>
        <v>#NAME?</v>
      </c>
      <c r="I435" s="1" t="s">
        <v>3715</v>
      </c>
      <c r="J435" s="1" t="s">
        <v>3716</v>
      </c>
      <c r="K435" s="1" t="s">
        <v>3717</v>
      </c>
      <c r="L435" s="1" t="s">
        <v>3718</v>
      </c>
      <c r="M435" s="1" t="s">
        <v>3719</v>
      </c>
      <c r="N435" s="1" t="s">
        <v>3720</v>
      </c>
      <c r="O435" s="1" t="s">
        <v>3721</v>
      </c>
    </row>
    <row r="436" s="1" customFormat="1" spans="1:15">
      <c r="A436" s="1" t="s">
        <v>15</v>
      </c>
      <c r="B436" s="1" t="s">
        <v>1272</v>
      </c>
      <c r="C436" s="1" t="s">
        <v>362</v>
      </c>
      <c r="D436" s="1" t="s">
        <v>54</v>
      </c>
      <c r="F436" s="1" t="s">
        <v>3722</v>
      </c>
      <c r="I436" s="1" t="s">
        <v>3723</v>
      </c>
      <c r="J436" s="1" t="s">
        <v>1275</v>
      </c>
      <c r="K436" s="1" t="s">
        <v>1276</v>
      </c>
      <c r="L436" s="1" t="s">
        <v>3724</v>
      </c>
      <c r="M436" s="1" t="s">
        <v>3725</v>
      </c>
      <c r="N436" s="1" t="s">
        <v>3726</v>
      </c>
      <c r="O436" s="1" t="s">
        <v>3727</v>
      </c>
    </row>
    <row r="437" s="1" customFormat="1" spans="1:15">
      <c r="A437" s="1" t="s">
        <v>15</v>
      </c>
      <c r="B437" s="1" t="s">
        <v>53</v>
      </c>
      <c r="C437" s="1" t="s">
        <v>17</v>
      </c>
      <c r="D437" s="1" t="s">
        <v>54</v>
      </c>
      <c r="F437" s="1" t="s">
        <v>16</v>
      </c>
      <c r="I437" s="1" t="s">
        <v>3728</v>
      </c>
      <c r="J437" s="1" t="s">
        <v>56</v>
      </c>
      <c r="K437" s="1" t="s">
        <v>3729</v>
      </c>
      <c r="L437" s="1" t="s">
        <v>3730</v>
      </c>
      <c r="M437" s="1" t="s">
        <v>3731</v>
      </c>
      <c r="N437" s="1" t="s">
        <v>3732</v>
      </c>
      <c r="O437" s="1" t="s">
        <v>3733</v>
      </c>
    </row>
    <row r="438" s="1" customFormat="1" spans="1:15">
      <c r="A438" s="1" t="s">
        <v>15</v>
      </c>
      <c r="B438" s="1" t="s">
        <v>3734</v>
      </c>
      <c r="C438" s="1" t="s">
        <v>27</v>
      </c>
      <c r="D438" s="1" t="s">
        <v>54</v>
      </c>
      <c r="F438" s="1" t="s">
        <v>3735</v>
      </c>
      <c r="G438" s="1" t="e">
        <f>-ious</f>
        <v>#NAME?</v>
      </c>
      <c r="I438" s="1" t="s">
        <v>3736</v>
      </c>
      <c r="J438" s="1" t="s">
        <v>3737</v>
      </c>
      <c r="K438" s="1" t="s">
        <v>3738</v>
      </c>
      <c r="L438" s="1" t="s">
        <v>3739</v>
      </c>
      <c r="M438" s="1" t="s">
        <v>3740</v>
      </c>
      <c r="N438" s="1" t="s">
        <v>3741</v>
      </c>
      <c r="O438" s="1" t="s">
        <v>3742</v>
      </c>
    </row>
    <row r="439" s="1" customFormat="1" spans="1:15">
      <c r="A439" s="1" t="s">
        <v>15</v>
      </c>
      <c r="B439" s="1" t="s">
        <v>1295</v>
      </c>
      <c r="C439" s="1" t="s">
        <v>123</v>
      </c>
      <c r="D439" s="1" t="s">
        <v>54</v>
      </c>
      <c r="F439" s="1" t="s">
        <v>1296</v>
      </c>
      <c r="I439" s="1" t="s">
        <v>3743</v>
      </c>
      <c r="J439" s="1" t="s">
        <v>3744</v>
      </c>
      <c r="K439" s="1" t="s">
        <v>1299</v>
      </c>
      <c r="L439" s="1" t="s">
        <v>1300</v>
      </c>
      <c r="M439" s="1" t="s">
        <v>1301</v>
      </c>
      <c r="N439" s="1" t="s">
        <v>3745</v>
      </c>
      <c r="O439" s="1" t="s">
        <v>3746</v>
      </c>
    </row>
    <row r="440" s="1" customFormat="1" spans="1:15">
      <c r="A440" s="1" t="s">
        <v>15</v>
      </c>
      <c r="B440" s="1" t="s">
        <v>3747</v>
      </c>
      <c r="C440" s="1" t="s">
        <v>17</v>
      </c>
      <c r="D440" s="1" t="s">
        <v>54</v>
      </c>
      <c r="F440" s="1" t="s">
        <v>3748</v>
      </c>
      <c r="I440" s="1" t="s">
        <v>3749</v>
      </c>
      <c r="J440" s="1" t="s">
        <v>3750</v>
      </c>
      <c r="K440" s="1" t="s">
        <v>3751</v>
      </c>
      <c r="L440" s="1" t="s">
        <v>3752</v>
      </c>
      <c r="M440" s="1" t="s">
        <v>3753</v>
      </c>
      <c r="N440" s="1" t="s">
        <v>3754</v>
      </c>
      <c r="O440" s="1" t="s">
        <v>3755</v>
      </c>
    </row>
    <row r="441" s="1" customFormat="1" spans="1:15">
      <c r="A441" s="1" t="s">
        <v>15</v>
      </c>
      <c r="B441" s="1" t="s">
        <v>3756</v>
      </c>
      <c r="C441" s="1" t="s">
        <v>17</v>
      </c>
      <c r="D441" s="1" t="s">
        <v>54</v>
      </c>
      <c r="F441" s="1" t="s">
        <v>3757</v>
      </c>
      <c r="I441" s="1" t="s">
        <v>3758</v>
      </c>
      <c r="J441" s="1" t="s">
        <v>3759</v>
      </c>
      <c r="K441" s="1" t="s">
        <v>3760</v>
      </c>
      <c r="L441" s="1" t="s">
        <v>3761</v>
      </c>
      <c r="M441" s="1" t="s">
        <v>3762</v>
      </c>
      <c r="N441" s="1" t="s">
        <v>3763</v>
      </c>
      <c r="O441" s="1" t="s">
        <v>3764</v>
      </c>
    </row>
    <row r="442" s="1" customFormat="1" spans="1:15">
      <c r="A442" s="1" t="s">
        <v>15</v>
      </c>
      <c r="B442" s="1" t="s">
        <v>3765</v>
      </c>
      <c r="C442" s="1" t="s">
        <v>17</v>
      </c>
      <c r="D442" s="1" t="s">
        <v>54</v>
      </c>
      <c r="F442" s="1" t="s">
        <v>3766</v>
      </c>
      <c r="I442" s="1" t="s">
        <v>3767</v>
      </c>
      <c r="J442" s="1" t="s">
        <v>3768</v>
      </c>
      <c r="K442" s="1" t="s">
        <v>3769</v>
      </c>
      <c r="L442" s="1" t="s">
        <v>3770</v>
      </c>
      <c r="M442" s="1" t="s">
        <v>3771</v>
      </c>
      <c r="N442" s="1" t="s">
        <v>3772</v>
      </c>
      <c r="O442" s="1" t="s">
        <v>3773</v>
      </c>
    </row>
    <row r="443" s="1" customFormat="1" spans="1:15">
      <c r="A443" s="1" t="s">
        <v>15</v>
      </c>
      <c r="B443" s="1" t="s">
        <v>3774</v>
      </c>
      <c r="C443" s="1" t="s">
        <v>17</v>
      </c>
      <c r="D443" s="1" t="s">
        <v>54</v>
      </c>
      <c r="F443" s="1" t="s">
        <v>1314</v>
      </c>
      <c r="G443" s="1" t="e">
        <f>-ation</f>
        <v>#NAME?</v>
      </c>
      <c r="I443" s="1" t="s">
        <v>3775</v>
      </c>
      <c r="J443" s="1" t="s">
        <v>3776</v>
      </c>
      <c r="K443" s="1" t="s">
        <v>3777</v>
      </c>
      <c r="L443" s="1" t="s">
        <v>3778</v>
      </c>
      <c r="M443" s="1" t="s">
        <v>3779</v>
      </c>
      <c r="N443" s="1" t="s">
        <v>3780</v>
      </c>
      <c r="O443" s="1" t="s">
        <v>3781</v>
      </c>
    </row>
    <row r="444" s="1" customFormat="1" spans="1:15">
      <c r="A444" s="1" t="s">
        <v>15</v>
      </c>
      <c r="B444" s="1" t="s">
        <v>3782</v>
      </c>
      <c r="C444" s="1" t="s">
        <v>27</v>
      </c>
      <c r="D444" s="1" t="s">
        <v>54</v>
      </c>
      <c r="E444" s="1" t="s">
        <v>412</v>
      </c>
      <c r="F444" s="1" t="s">
        <v>3783</v>
      </c>
      <c r="G444" s="1" t="e">
        <f>-ed</f>
        <v>#NAME?</v>
      </c>
      <c r="I444" s="1" t="s">
        <v>3784</v>
      </c>
      <c r="J444" s="1" t="s">
        <v>3785</v>
      </c>
      <c r="K444" s="1" t="s">
        <v>3786</v>
      </c>
      <c r="L444" s="1" t="s">
        <v>3787</v>
      </c>
      <c r="M444" s="1" t="s">
        <v>3788</v>
      </c>
      <c r="N444" s="1" t="s">
        <v>3789</v>
      </c>
      <c r="O444" s="1" t="s">
        <v>3790</v>
      </c>
    </row>
    <row r="445" s="1" customFormat="1" spans="1:15">
      <c r="A445" s="1" t="s">
        <v>15</v>
      </c>
      <c r="B445" s="1" t="s">
        <v>3791</v>
      </c>
      <c r="C445" s="1" t="s">
        <v>27</v>
      </c>
      <c r="D445" s="1" t="s">
        <v>3792</v>
      </c>
      <c r="F445" s="1" t="s">
        <v>3793</v>
      </c>
      <c r="G445" s="1" t="e">
        <f>-ent</f>
        <v>#NAME?</v>
      </c>
      <c r="I445" s="1" t="s">
        <v>3794</v>
      </c>
      <c r="J445" s="1" t="s">
        <v>3795</v>
      </c>
      <c r="K445" s="1" t="s">
        <v>3796</v>
      </c>
      <c r="L445" s="1" t="s">
        <v>3797</v>
      </c>
      <c r="M445" s="1" t="s">
        <v>3798</v>
      </c>
      <c r="N445" s="1" t="s">
        <v>3799</v>
      </c>
      <c r="O445" s="1" t="s">
        <v>3800</v>
      </c>
    </row>
    <row r="446" s="1" customFormat="1" spans="1:15">
      <c r="A446" s="1" t="s">
        <v>15</v>
      </c>
      <c r="B446" s="1" t="s">
        <v>3801</v>
      </c>
      <c r="C446" s="1" t="s">
        <v>666</v>
      </c>
      <c r="F446" s="1" t="s">
        <v>3801</v>
      </c>
      <c r="I446" s="1" t="s">
        <v>3802</v>
      </c>
      <c r="J446" s="1" t="s">
        <v>3803</v>
      </c>
      <c r="K446" s="1" t="s">
        <v>3804</v>
      </c>
      <c r="L446" s="1" t="s">
        <v>3805</v>
      </c>
      <c r="M446" s="1" t="s">
        <v>3806</v>
      </c>
      <c r="N446" s="1" t="s">
        <v>3807</v>
      </c>
      <c r="O446" s="1" t="s">
        <v>3808</v>
      </c>
    </row>
    <row r="447" s="1" customFormat="1" spans="1:15">
      <c r="A447" s="1" t="s">
        <v>15</v>
      </c>
      <c r="B447" s="1" t="s">
        <v>3809</v>
      </c>
      <c r="C447" s="1" t="s">
        <v>17</v>
      </c>
      <c r="F447" s="1" t="s">
        <v>3810</v>
      </c>
      <c r="G447" s="1" t="e">
        <f>-th</f>
        <v>#NAME?</v>
      </c>
      <c r="I447" s="1" t="s">
        <v>3811</v>
      </c>
      <c r="J447" s="1" t="s">
        <v>3812</v>
      </c>
      <c r="K447" s="1" t="s">
        <v>3813</v>
      </c>
      <c r="L447" s="1" t="s">
        <v>3814</v>
      </c>
      <c r="M447" s="1" t="s">
        <v>3815</v>
      </c>
      <c r="N447" s="1" t="s">
        <v>3816</v>
      </c>
      <c r="O447" s="1" t="s">
        <v>3817</v>
      </c>
    </row>
    <row r="448" s="1" customFormat="1" spans="1:15">
      <c r="A448" s="1" t="s">
        <v>15</v>
      </c>
      <c r="B448" s="1" t="s">
        <v>3818</v>
      </c>
      <c r="C448" s="1" t="s">
        <v>123</v>
      </c>
      <c r="F448" s="1" t="s">
        <v>3810</v>
      </c>
      <c r="G448" s="1" t="e">
        <f>-th</f>
        <v>#NAME?</v>
      </c>
      <c r="H448" s="1" t="e">
        <f>-en</f>
        <v>#NAME?</v>
      </c>
      <c r="I448" s="1" t="s">
        <v>3819</v>
      </c>
      <c r="J448" s="1" t="s">
        <v>3820</v>
      </c>
      <c r="K448" s="1" t="s">
        <v>3821</v>
      </c>
      <c r="L448" s="1" t="s">
        <v>3822</v>
      </c>
      <c r="M448" s="1" t="s">
        <v>3823</v>
      </c>
      <c r="N448" s="1" t="s">
        <v>3824</v>
      </c>
      <c r="O448" s="1" t="s">
        <v>3825</v>
      </c>
    </row>
    <row r="449" s="1" customFormat="1" spans="1:15">
      <c r="A449" s="1" t="s">
        <v>15</v>
      </c>
      <c r="B449" s="1" t="s">
        <v>3826</v>
      </c>
      <c r="C449" s="1" t="s">
        <v>123</v>
      </c>
      <c r="D449" s="1" t="s">
        <v>487</v>
      </c>
      <c r="F449" s="1" t="s">
        <v>3801</v>
      </c>
      <c r="I449" s="1" t="s">
        <v>3827</v>
      </c>
      <c r="J449" s="1" t="s">
        <v>3820</v>
      </c>
      <c r="K449" s="1" t="s">
        <v>3828</v>
      </c>
      <c r="L449" s="1" t="s">
        <v>3829</v>
      </c>
      <c r="M449" s="1" t="s">
        <v>3830</v>
      </c>
      <c r="N449" s="1" t="s">
        <v>3831</v>
      </c>
      <c r="O449" s="1" t="s">
        <v>3832</v>
      </c>
    </row>
    <row r="450" s="1" customFormat="1" spans="1:15">
      <c r="A450" s="1" t="s">
        <v>15</v>
      </c>
      <c r="B450" s="1" t="s">
        <v>3833</v>
      </c>
      <c r="C450" s="1" t="s">
        <v>17</v>
      </c>
      <c r="F450" s="1" t="s">
        <v>3801</v>
      </c>
      <c r="G450" s="1" t="e">
        <f>-itude</f>
        <v>#NAME?</v>
      </c>
      <c r="I450" s="1" t="s">
        <v>3834</v>
      </c>
      <c r="J450" s="1" t="s">
        <v>3835</v>
      </c>
      <c r="K450" s="1" t="s">
        <v>3836</v>
      </c>
      <c r="L450" s="1" t="s">
        <v>3837</v>
      </c>
      <c r="M450" s="1" t="s">
        <v>3838</v>
      </c>
      <c r="N450" s="1" t="s">
        <v>3839</v>
      </c>
      <c r="O450" s="1" t="s">
        <v>3840</v>
      </c>
    </row>
    <row r="451" s="1" customFormat="1" spans="1:15">
      <c r="A451" s="1" t="s">
        <v>15</v>
      </c>
      <c r="B451" s="1" t="s">
        <v>3841</v>
      </c>
      <c r="C451" s="1" t="s">
        <v>1559</v>
      </c>
      <c r="F451" s="1" t="s">
        <v>3801</v>
      </c>
      <c r="G451" s="1" t="e">
        <f>-ing</f>
        <v>#NAME?</v>
      </c>
      <c r="I451" s="1" t="s">
        <v>3842</v>
      </c>
      <c r="J451" s="1" t="s">
        <v>3843</v>
      </c>
      <c r="K451" s="1" t="s">
        <v>3844</v>
      </c>
      <c r="L451" s="1" t="s">
        <v>3845</v>
      </c>
      <c r="M451" s="1" t="s">
        <v>3846</v>
      </c>
      <c r="N451" s="1" t="s">
        <v>3847</v>
      </c>
      <c r="O451" s="1" t="s">
        <v>3848</v>
      </c>
    </row>
    <row r="452" s="1" customFormat="1" spans="1:15">
      <c r="A452" s="1" t="s">
        <v>15</v>
      </c>
      <c r="B452" s="1" t="s">
        <v>3849</v>
      </c>
      <c r="C452" s="1" t="s">
        <v>27</v>
      </c>
      <c r="D452" s="1" t="s">
        <v>3850</v>
      </c>
      <c r="F452" s="1" t="s">
        <v>3801</v>
      </c>
      <c r="I452" s="1" t="s">
        <v>3851</v>
      </c>
      <c r="J452" s="1" t="s">
        <v>3852</v>
      </c>
      <c r="K452" s="1" t="s">
        <v>3853</v>
      </c>
      <c r="L452" s="1" t="s">
        <v>3854</v>
      </c>
      <c r="M452" s="1" t="s">
        <v>3855</v>
      </c>
      <c r="N452" s="1" t="s">
        <v>3856</v>
      </c>
      <c r="O452" s="1" t="s">
        <v>3857</v>
      </c>
    </row>
    <row r="453" s="1" customFormat="1" spans="1:15">
      <c r="A453" s="1" t="s">
        <v>15</v>
      </c>
      <c r="B453" s="1" t="s">
        <v>3858</v>
      </c>
      <c r="C453" s="1" t="s">
        <v>27</v>
      </c>
      <c r="F453" s="1" t="s">
        <v>3810</v>
      </c>
      <c r="G453" s="1" t="e">
        <f>-th</f>
        <v>#NAME?</v>
      </c>
      <c r="H453" s="1" t="e">
        <f>-y</f>
        <v>#NAME?</v>
      </c>
      <c r="I453" s="1" t="s">
        <v>3859</v>
      </c>
      <c r="J453" s="1" t="s">
        <v>3860</v>
      </c>
      <c r="K453" s="1" t="s">
        <v>3861</v>
      </c>
      <c r="L453" s="1" t="s">
        <v>3862</v>
      </c>
      <c r="M453" s="1" t="s">
        <v>3863</v>
      </c>
      <c r="N453" s="1" t="s">
        <v>3864</v>
      </c>
      <c r="O453" s="1" t="s">
        <v>3865</v>
      </c>
    </row>
    <row r="454" s="1" customFormat="1" spans="1:15">
      <c r="A454" s="1" t="s">
        <v>15</v>
      </c>
      <c r="B454" s="1" t="s">
        <v>3866</v>
      </c>
      <c r="C454" s="1" t="s">
        <v>105</v>
      </c>
      <c r="D454" s="1" t="s">
        <v>3867</v>
      </c>
      <c r="F454" s="1" t="s">
        <v>3801</v>
      </c>
      <c r="I454" s="1" t="s">
        <v>3868</v>
      </c>
      <c r="J454" s="1" t="s">
        <v>3869</v>
      </c>
      <c r="K454" s="1" t="s">
        <v>3870</v>
      </c>
      <c r="L454" s="1" t="s">
        <v>3871</v>
      </c>
      <c r="M454" s="1" t="s">
        <v>3872</v>
      </c>
      <c r="N454" s="1" t="s">
        <v>3873</v>
      </c>
      <c r="O454" s="1" t="s">
        <v>3874</v>
      </c>
    </row>
    <row r="455" s="1" customFormat="1" spans="1:15">
      <c r="A455" s="1" t="s">
        <v>15</v>
      </c>
      <c r="B455" s="1" t="s">
        <v>3875</v>
      </c>
      <c r="C455" s="1" t="s">
        <v>17</v>
      </c>
      <c r="F455" s="1" t="s">
        <v>3801</v>
      </c>
      <c r="G455" s="1" t="s">
        <v>3876</v>
      </c>
      <c r="H455" s="1" t="e">
        <f>-ity</f>
        <v>#NAME?</v>
      </c>
      <c r="I455" s="1" t="s">
        <v>3877</v>
      </c>
      <c r="J455" s="1" t="s">
        <v>3878</v>
      </c>
      <c r="K455" s="1" t="s">
        <v>3879</v>
      </c>
      <c r="L455" s="1" t="s">
        <v>3880</v>
      </c>
      <c r="M455" s="1" t="s">
        <v>3881</v>
      </c>
      <c r="N455" s="1" t="s">
        <v>3882</v>
      </c>
      <c r="O455" s="1" t="s">
        <v>3883</v>
      </c>
    </row>
    <row r="456" s="1" customFormat="1" spans="1:15">
      <c r="A456" s="1" t="s">
        <v>15</v>
      </c>
      <c r="B456" s="1" t="s">
        <v>3884</v>
      </c>
      <c r="C456" s="1" t="s">
        <v>27</v>
      </c>
      <c r="F456" s="1" t="s">
        <v>3885</v>
      </c>
      <c r="G456" s="1" t="e">
        <f>-id</f>
        <v>#NAME?</v>
      </c>
      <c r="I456" s="1" t="s">
        <v>3886</v>
      </c>
      <c r="J456" s="1" t="s">
        <v>3887</v>
      </c>
      <c r="K456" s="1" t="s">
        <v>3888</v>
      </c>
      <c r="L456" s="1" t="s">
        <v>3889</v>
      </c>
      <c r="M456" s="1" t="s">
        <v>3890</v>
      </c>
      <c r="N456" s="1" t="s">
        <v>3891</v>
      </c>
      <c r="O456" s="1" t="s">
        <v>3892</v>
      </c>
    </row>
    <row r="457" s="1" customFormat="1" spans="1:15">
      <c r="A457" s="1" t="s">
        <v>15</v>
      </c>
      <c r="B457" s="1" t="s">
        <v>3893</v>
      </c>
      <c r="C457" s="1" t="s">
        <v>123</v>
      </c>
      <c r="D457" s="1" t="s">
        <v>3894</v>
      </c>
      <c r="F457" s="1" t="s">
        <v>3895</v>
      </c>
      <c r="G457" s="1" t="e">
        <f>-in</f>
        <v>#NAME?</v>
      </c>
      <c r="H457" s="1" t="e">
        <f>-ate</f>
        <v>#NAME?</v>
      </c>
      <c r="I457" s="1" t="s">
        <v>3896</v>
      </c>
      <c r="J457" s="1" t="s">
        <v>3897</v>
      </c>
      <c r="K457" s="1" t="s">
        <v>3898</v>
      </c>
      <c r="L457" s="1" t="s">
        <v>3899</v>
      </c>
      <c r="M457" s="1" t="s">
        <v>3900</v>
      </c>
      <c r="N457" s="1" t="s">
        <v>3901</v>
      </c>
      <c r="O457" s="1" t="s">
        <v>3902</v>
      </c>
    </row>
    <row r="458" s="1" customFormat="1" spans="1:15">
      <c r="A458" s="1" t="s">
        <v>15</v>
      </c>
      <c r="B458" s="1" t="s">
        <v>3903</v>
      </c>
      <c r="C458" s="1" t="s">
        <v>27</v>
      </c>
      <c r="F458" s="1" t="s">
        <v>3895</v>
      </c>
      <c r="G458" s="1" t="e">
        <f>-in</f>
        <v>#NAME?</v>
      </c>
      <c r="H458" s="1" t="e">
        <f>-ous</f>
        <v>#NAME?</v>
      </c>
      <c r="I458" s="1" t="s">
        <v>3904</v>
      </c>
      <c r="J458" s="1" t="s">
        <v>3905</v>
      </c>
      <c r="K458" s="1" t="s">
        <v>3906</v>
      </c>
      <c r="L458" s="1" t="s">
        <v>3907</v>
      </c>
      <c r="M458" s="1" t="s">
        <v>3908</v>
      </c>
      <c r="N458" s="1" t="s">
        <v>3909</v>
      </c>
      <c r="O458" s="1" t="s">
        <v>3910</v>
      </c>
    </row>
    <row r="459" s="1" customFormat="1" spans="1:15">
      <c r="A459" s="1" t="s">
        <v>15</v>
      </c>
      <c r="B459" s="1" t="s">
        <v>3911</v>
      </c>
      <c r="C459" s="1" t="s">
        <v>27</v>
      </c>
      <c r="F459" s="1" t="s">
        <v>3912</v>
      </c>
      <c r="G459" s="1" t="e">
        <f>-ar</f>
        <v>#NAME?</v>
      </c>
      <c r="I459" s="1" t="s">
        <v>3913</v>
      </c>
      <c r="J459" s="1" t="s">
        <v>3914</v>
      </c>
      <c r="K459" s="1" t="s">
        <v>3915</v>
      </c>
      <c r="L459" s="1" t="s">
        <v>3916</v>
      </c>
      <c r="M459" s="1" t="s">
        <v>3917</v>
      </c>
      <c r="N459" s="1" t="s">
        <v>3918</v>
      </c>
      <c r="O459" s="1" t="s">
        <v>3919</v>
      </c>
    </row>
    <row r="460" s="1" customFormat="1" spans="1:15">
      <c r="A460" s="1" t="s">
        <v>15</v>
      </c>
      <c r="B460" s="1" t="s">
        <v>3920</v>
      </c>
      <c r="C460" s="1" t="s">
        <v>27</v>
      </c>
      <c r="D460" s="1" t="s">
        <v>1585</v>
      </c>
      <c r="F460" s="1" t="s">
        <v>3885</v>
      </c>
      <c r="G460" s="1" t="e">
        <f>-ent</f>
        <v>#NAME?</v>
      </c>
      <c r="I460" s="1" t="s">
        <v>3921</v>
      </c>
      <c r="J460" s="1" t="s">
        <v>3922</v>
      </c>
      <c r="K460" s="1" t="s">
        <v>3923</v>
      </c>
      <c r="L460" s="1" t="s">
        <v>3924</v>
      </c>
      <c r="M460" s="1" t="s">
        <v>3925</v>
      </c>
      <c r="N460" s="1" t="s">
        <v>3926</v>
      </c>
      <c r="O460" s="1" t="s">
        <v>3927</v>
      </c>
    </row>
    <row r="461" s="1" customFormat="1" spans="1:15">
      <c r="A461" s="1" t="s">
        <v>15</v>
      </c>
      <c r="B461" s="1" t="s">
        <v>3928</v>
      </c>
      <c r="C461" s="1" t="s">
        <v>123</v>
      </c>
      <c r="D461" s="1" t="s">
        <v>204</v>
      </c>
      <c r="F461" s="1" t="s">
        <v>3885</v>
      </c>
      <c r="G461" s="1" t="e">
        <f>-id</f>
        <v>#NAME?</v>
      </c>
      <c r="H461" s="1" t="e">
        <f>-ate</f>
        <v>#NAME?</v>
      </c>
      <c r="I461" s="1" t="s">
        <v>3929</v>
      </c>
      <c r="J461" s="1" t="s">
        <v>3930</v>
      </c>
      <c r="K461" s="1" t="s">
        <v>3931</v>
      </c>
      <c r="L461" s="1" t="s">
        <v>3932</v>
      </c>
      <c r="M461" s="1" t="s">
        <v>3933</v>
      </c>
      <c r="N461" s="1" t="s">
        <v>3934</v>
      </c>
      <c r="O461" s="1" t="s">
        <v>3935</v>
      </c>
    </row>
    <row r="462" s="1" customFormat="1" spans="1:15">
      <c r="A462" s="1" t="s">
        <v>15</v>
      </c>
      <c r="B462" s="1" t="s">
        <v>3936</v>
      </c>
      <c r="C462" s="1" t="s">
        <v>17</v>
      </c>
      <c r="F462" s="1" t="s">
        <v>3912</v>
      </c>
      <c r="G462" s="1" t="e">
        <f>-acy</f>
        <v>#NAME?</v>
      </c>
      <c r="I462" s="1" t="s">
        <v>3937</v>
      </c>
      <c r="J462" s="1" t="s">
        <v>3938</v>
      </c>
      <c r="K462" s="1" t="s">
        <v>3939</v>
      </c>
      <c r="L462" s="1" t="s">
        <v>3940</v>
      </c>
      <c r="M462" s="1" t="s">
        <v>3941</v>
      </c>
      <c r="N462" s="1" t="s">
        <v>3942</v>
      </c>
      <c r="O462" s="1" t="s">
        <v>3943</v>
      </c>
    </row>
    <row r="463" s="1" customFormat="1" spans="1:15">
      <c r="A463" s="1" t="s">
        <v>15</v>
      </c>
      <c r="B463" s="1" t="s">
        <v>3944</v>
      </c>
      <c r="C463" s="1" t="s">
        <v>17</v>
      </c>
      <c r="F463" s="1" t="s">
        <v>3895</v>
      </c>
      <c r="G463" s="1" t="e">
        <f>-in</f>
        <v>#NAME?</v>
      </c>
      <c r="H463" s="1" t="e">
        <f>-ary</f>
        <v>#NAME?</v>
      </c>
      <c r="I463" s="1" t="s">
        <v>3945</v>
      </c>
      <c r="J463" s="1" t="s">
        <v>3946</v>
      </c>
      <c r="K463" s="1" t="s">
        <v>3947</v>
      </c>
      <c r="L463" s="1" t="s">
        <v>3948</v>
      </c>
      <c r="M463" s="1" t="s">
        <v>3949</v>
      </c>
      <c r="N463" s="1" t="s">
        <v>3950</v>
      </c>
      <c r="O463" s="1" t="s">
        <v>3951</v>
      </c>
    </row>
    <row r="464" s="1" customFormat="1" spans="1:15">
      <c r="A464" s="1" t="s">
        <v>15</v>
      </c>
      <c r="B464" s="1" t="s">
        <v>3952</v>
      </c>
      <c r="C464" s="1" t="s">
        <v>27</v>
      </c>
      <c r="D464" s="1" t="s">
        <v>3953</v>
      </c>
      <c r="F464" s="1" t="s">
        <v>3885</v>
      </c>
      <c r="G464" s="1" t="e">
        <f>-id</f>
        <v>#NAME?</v>
      </c>
      <c r="I464" s="1" t="s">
        <v>3954</v>
      </c>
      <c r="J464" s="1" t="s">
        <v>3955</v>
      </c>
      <c r="K464" s="1" t="s">
        <v>3956</v>
      </c>
      <c r="L464" s="1" t="s">
        <v>3957</v>
      </c>
      <c r="M464" s="1" t="s">
        <v>3958</v>
      </c>
      <c r="N464" s="1" t="s">
        <v>3959</v>
      </c>
      <c r="O464" s="1" t="s">
        <v>3960</v>
      </c>
    </row>
    <row r="465" s="1" customFormat="1" spans="1:15">
      <c r="A465" s="1" t="s">
        <v>15</v>
      </c>
      <c r="B465" s="1" t="s">
        <v>3961</v>
      </c>
      <c r="C465" s="1" t="s">
        <v>27</v>
      </c>
      <c r="D465" s="1" t="s">
        <v>133</v>
      </c>
      <c r="F465" s="1" t="s">
        <v>3885</v>
      </c>
      <c r="G465" s="1" t="e">
        <f>-ent</f>
        <v>#NAME?</v>
      </c>
      <c r="I465" s="1" t="s">
        <v>3962</v>
      </c>
      <c r="J465" s="1" t="s">
        <v>3963</v>
      </c>
      <c r="K465" s="1" t="s">
        <v>3964</v>
      </c>
      <c r="L465" s="1" t="s">
        <v>3965</v>
      </c>
      <c r="M465" s="1" t="s">
        <v>3966</v>
      </c>
      <c r="N465" s="1" t="s">
        <v>3967</v>
      </c>
      <c r="O465" s="1" t="s">
        <v>3968</v>
      </c>
    </row>
    <row r="466" s="1" customFormat="1" spans="1:15">
      <c r="A466" s="1" t="s">
        <v>15</v>
      </c>
      <c r="B466" s="1" t="s">
        <v>3969</v>
      </c>
      <c r="C466" s="1" t="s">
        <v>17</v>
      </c>
      <c r="D466" s="1" t="s">
        <v>1134</v>
      </c>
      <c r="F466" s="1" t="s">
        <v>3970</v>
      </c>
      <c r="G466" s="1" t="e">
        <f>-e</f>
        <v>#NAME?</v>
      </c>
      <c r="I466" s="1" t="s">
        <v>3971</v>
      </c>
      <c r="J466" s="1" t="s">
        <v>3972</v>
      </c>
      <c r="K466" s="1" t="s">
        <v>3973</v>
      </c>
      <c r="L466" s="1" t="s">
        <v>3974</v>
      </c>
      <c r="M466" s="1" t="s">
        <v>3975</v>
      </c>
      <c r="N466" s="1" t="s">
        <v>3976</v>
      </c>
      <c r="O466" s="1" t="s">
        <v>3977</v>
      </c>
    </row>
    <row r="467" s="1" customFormat="1" spans="1:15">
      <c r="A467" s="1" t="s">
        <v>15</v>
      </c>
      <c r="B467" s="1" t="s">
        <v>3978</v>
      </c>
      <c r="C467" s="1" t="s">
        <v>17</v>
      </c>
      <c r="D467" s="1" t="s">
        <v>1108</v>
      </c>
      <c r="F467" s="1" t="s">
        <v>3970</v>
      </c>
      <c r="G467" s="1" t="e">
        <f>-e</f>
        <v>#NAME?</v>
      </c>
      <c r="I467" s="1" t="s">
        <v>3979</v>
      </c>
      <c r="J467" s="1" t="s">
        <v>3980</v>
      </c>
      <c r="K467" s="1" t="s">
        <v>3981</v>
      </c>
      <c r="L467" s="1" t="s">
        <v>3982</v>
      </c>
      <c r="M467" s="1" t="s">
        <v>3983</v>
      </c>
      <c r="N467" s="1" t="s">
        <v>3984</v>
      </c>
      <c r="O467" s="1" t="s">
        <v>3985</v>
      </c>
    </row>
    <row r="468" s="1" customFormat="1" spans="1:15">
      <c r="A468" s="1" t="s">
        <v>15</v>
      </c>
      <c r="B468" s="1" t="s">
        <v>3986</v>
      </c>
      <c r="C468" s="1" t="s">
        <v>17</v>
      </c>
      <c r="D468" s="1" t="s">
        <v>3894</v>
      </c>
      <c r="F468" s="1" t="s">
        <v>3987</v>
      </c>
      <c r="G468" s="1" t="e">
        <f>-ion</f>
        <v>#NAME?</v>
      </c>
      <c r="I468" s="1" t="s">
        <v>3988</v>
      </c>
      <c r="J468" s="1" t="s">
        <v>3989</v>
      </c>
      <c r="K468" s="1" t="s">
        <v>3990</v>
      </c>
      <c r="L468" s="1" t="s">
        <v>3991</v>
      </c>
      <c r="M468" s="1" t="s">
        <v>3992</v>
      </c>
      <c r="N468" s="1" t="s">
        <v>3993</v>
      </c>
      <c r="O468" s="1" t="s">
        <v>3994</v>
      </c>
    </row>
    <row r="469" s="1" customFormat="1" spans="1:15">
      <c r="A469" s="1" t="s">
        <v>15</v>
      </c>
      <c r="B469" s="1" t="s">
        <v>3995</v>
      </c>
      <c r="C469" s="1" t="s">
        <v>123</v>
      </c>
      <c r="D469" s="1" t="s">
        <v>87</v>
      </c>
      <c r="F469" s="1" t="s">
        <v>3970</v>
      </c>
      <c r="G469" s="1" t="e">
        <f>-e</f>
        <v>#NAME?</v>
      </c>
      <c r="I469" s="1" t="s">
        <v>3996</v>
      </c>
      <c r="J469" s="1" t="s">
        <v>3997</v>
      </c>
      <c r="K469" s="1" t="s">
        <v>3998</v>
      </c>
      <c r="L469" s="1" t="s">
        <v>3999</v>
      </c>
      <c r="M469" s="1" t="s">
        <v>4000</v>
      </c>
      <c r="N469" s="1" t="s">
        <v>4001</v>
      </c>
      <c r="O469" s="1" t="s">
        <v>4002</v>
      </c>
    </row>
    <row r="470" s="1" customFormat="1" spans="1:15">
      <c r="A470" s="1" t="s">
        <v>15</v>
      </c>
      <c r="B470" s="1" t="s">
        <v>4003</v>
      </c>
      <c r="C470" s="1" t="s">
        <v>123</v>
      </c>
      <c r="D470" s="1" t="s">
        <v>204</v>
      </c>
      <c r="F470" s="1" t="s">
        <v>3970</v>
      </c>
      <c r="G470" s="1" t="e">
        <f>-e</f>
        <v>#NAME?</v>
      </c>
      <c r="I470" s="1" t="s">
        <v>4004</v>
      </c>
      <c r="J470" s="1" t="s">
        <v>4005</v>
      </c>
      <c r="K470" s="1" t="s">
        <v>4006</v>
      </c>
      <c r="L470" s="1" t="s">
        <v>4007</v>
      </c>
      <c r="M470" s="1" t="s">
        <v>4008</v>
      </c>
      <c r="N470" s="1" t="s">
        <v>4009</v>
      </c>
      <c r="O470" s="1" t="s">
        <v>4010</v>
      </c>
    </row>
    <row r="471" s="1" customFormat="1" spans="1:15">
      <c r="A471" s="1" t="s">
        <v>15</v>
      </c>
      <c r="B471" s="1" t="s">
        <v>4011</v>
      </c>
      <c r="C471" s="1" t="s">
        <v>17</v>
      </c>
      <c r="D471" s="1" t="s">
        <v>4012</v>
      </c>
      <c r="F471" s="1" t="s">
        <v>3987</v>
      </c>
      <c r="G471" s="1" t="e">
        <f>-ion</f>
        <v>#NAME?</v>
      </c>
      <c r="I471" s="1" t="s">
        <v>4013</v>
      </c>
      <c r="J471" s="1" t="s">
        <v>4014</v>
      </c>
      <c r="K471" s="1" t="s">
        <v>4015</v>
      </c>
      <c r="L471" s="1" t="s">
        <v>4016</v>
      </c>
      <c r="M471" s="1" t="s">
        <v>4017</v>
      </c>
      <c r="N471" s="1" t="s">
        <v>4018</v>
      </c>
      <c r="O471" s="1" t="s">
        <v>4019</v>
      </c>
    </row>
    <row r="472" s="1" customFormat="1" spans="1:15">
      <c r="A472" s="1" t="s">
        <v>15</v>
      </c>
      <c r="B472" s="1" t="s">
        <v>4020</v>
      </c>
      <c r="C472" s="1" t="s">
        <v>17</v>
      </c>
      <c r="D472" s="1" t="s">
        <v>4021</v>
      </c>
      <c r="F472" s="1" t="s">
        <v>3987</v>
      </c>
      <c r="G472" s="1" t="e">
        <f>-ion</f>
        <v>#NAME?</v>
      </c>
      <c r="I472" s="1" t="s">
        <v>4022</v>
      </c>
      <c r="J472" s="1" t="s">
        <v>4023</v>
      </c>
      <c r="K472" s="1" t="s">
        <v>4024</v>
      </c>
      <c r="L472" s="1" t="s">
        <v>4025</v>
      </c>
      <c r="M472" s="1" t="s">
        <v>4026</v>
      </c>
      <c r="N472" s="1" t="s">
        <v>4027</v>
      </c>
      <c r="O472" s="1" t="s">
        <v>4028</v>
      </c>
    </row>
    <row r="473" s="1" customFormat="1" spans="1:15">
      <c r="A473" s="1" t="s">
        <v>15</v>
      </c>
      <c r="B473" s="1" t="s">
        <v>4029</v>
      </c>
      <c r="C473" s="1" t="s">
        <v>27</v>
      </c>
      <c r="F473" s="1" t="s">
        <v>3970</v>
      </c>
      <c r="G473" s="1" t="s">
        <v>4030</v>
      </c>
      <c r="H473" s="1" t="e">
        <f>-ous</f>
        <v>#NAME?</v>
      </c>
      <c r="I473" s="1" t="s">
        <v>4031</v>
      </c>
      <c r="J473" s="1" t="s">
        <v>4032</v>
      </c>
      <c r="K473" s="1" t="s">
        <v>4033</v>
      </c>
      <c r="L473" s="1" t="s">
        <v>4034</v>
      </c>
      <c r="M473" s="1" t="s">
        <v>4035</v>
      </c>
      <c r="N473" s="1" t="s">
        <v>4036</v>
      </c>
      <c r="O473" s="1" t="s">
        <v>4037</v>
      </c>
    </row>
    <row r="474" s="1" customFormat="1" spans="1:15">
      <c r="A474" s="1" t="s">
        <v>15</v>
      </c>
      <c r="B474" s="1" t="s">
        <v>4038</v>
      </c>
      <c r="C474" s="1" t="s">
        <v>17</v>
      </c>
      <c r="D474" s="1" t="s">
        <v>87</v>
      </c>
      <c r="F474" s="1" t="s">
        <v>3987</v>
      </c>
      <c r="G474" s="1" t="e">
        <f>-ion</f>
        <v>#NAME?</v>
      </c>
      <c r="I474" s="1" t="s">
        <v>4039</v>
      </c>
      <c r="J474" s="1" t="s">
        <v>4040</v>
      </c>
      <c r="K474" s="1" t="s">
        <v>4041</v>
      </c>
      <c r="L474" s="1" t="s">
        <v>4042</v>
      </c>
      <c r="M474" s="1" t="s">
        <v>4043</v>
      </c>
      <c r="N474" s="1" t="s">
        <v>4044</v>
      </c>
      <c r="O474" s="1" t="s">
        <v>4045</v>
      </c>
    </row>
    <row r="475" s="1" customFormat="1" spans="1:15">
      <c r="A475" s="1" t="s">
        <v>15</v>
      </c>
      <c r="B475" s="1" t="s">
        <v>4046</v>
      </c>
      <c r="C475" s="1" t="s">
        <v>27</v>
      </c>
      <c r="D475" s="1" t="s">
        <v>3894</v>
      </c>
      <c r="F475" s="1" t="s">
        <v>3987</v>
      </c>
      <c r="G475" s="1" t="e">
        <f>-ory</f>
        <v>#NAME?</v>
      </c>
      <c r="I475" s="1" t="s">
        <v>4047</v>
      </c>
      <c r="J475" s="1" t="s">
        <v>4048</v>
      </c>
      <c r="K475" s="1" t="s">
        <v>4049</v>
      </c>
      <c r="L475" s="1" t="s">
        <v>4050</v>
      </c>
      <c r="M475" s="1" t="s">
        <v>4051</v>
      </c>
      <c r="N475" s="1" t="s">
        <v>4052</v>
      </c>
      <c r="O475" s="1" t="s">
        <v>4053</v>
      </c>
    </row>
    <row r="476" s="1" customFormat="1" spans="1:15">
      <c r="A476" s="1" t="s">
        <v>15</v>
      </c>
      <c r="B476" s="1" t="s">
        <v>4054</v>
      </c>
      <c r="C476" s="1" t="s">
        <v>105</v>
      </c>
      <c r="F476" s="1" t="s">
        <v>4055</v>
      </c>
      <c r="G476" s="1" t="e">
        <f>-al</f>
        <v>#NAME?</v>
      </c>
      <c r="I476" s="1" t="s">
        <v>4056</v>
      </c>
      <c r="J476" s="1" t="s">
        <v>4057</v>
      </c>
      <c r="K476" s="1" t="s">
        <v>4058</v>
      </c>
      <c r="L476" s="1" t="s">
        <v>4059</v>
      </c>
      <c r="M476" s="1" t="s">
        <v>4060</v>
      </c>
      <c r="N476" s="1" t="s">
        <v>4061</v>
      </c>
      <c r="O476" s="1" t="s">
        <v>4062</v>
      </c>
    </row>
    <row r="477" s="1" customFormat="1" spans="1:15">
      <c r="A477" s="1" t="s">
        <v>15</v>
      </c>
      <c r="B477" s="1" t="s">
        <v>4063</v>
      </c>
      <c r="C477" s="1" t="s">
        <v>123</v>
      </c>
      <c r="F477" s="1" t="s">
        <v>4055</v>
      </c>
      <c r="G477" s="1" t="e">
        <f>-ate</f>
        <v>#NAME?</v>
      </c>
      <c r="I477" s="1" t="s">
        <v>4064</v>
      </c>
      <c r="J477" s="1" t="s">
        <v>4065</v>
      </c>
      <c r="K477" s="1" t="s">
        <v>4066</v>
      </c>
      <c r="L477" s="1" t="s">
        <v>4067</v>
      </c>
      <c r="M477" s="1" t="s">
        <v>4068</v>
      </c>
      <c r="N477" s="1" t="s">
        <v>4069</v>
      </c>
      <c r="O477" s="1" t="s">
        <v>4070</v>
      </c>
    </row>
    <row r="478" s="1" customFormat="1" spans="1:15">
      <c r="A478" s="1" t="s">
        <v>15</v>
      </c>
      <c r="B478" s="1" t="s">
        <v>4071</v>
      </c>
      <c r="C478" s="1" t="s">
        <v>17</v>
      </c>
      <c r="F478" s="1" t="s">
        <v>4055</v>
      </c>
      <c r="G478" s="1" t="e">
        <f>-ation</f>
        <v>#NAME?</v>
      </c>
      <c r="I478" s="1" t="s">
        <v>4072</v>
      </c>
      <c r="J478" s="1" t="s">
        <v>4073</v>
      </c>
      <c r="K478" s="1" t="s">
        <v>4074</v>
      </c>
      <c r="L478" s="1" t="s">
        <v>4075</v>
      </c>
      <c r="M478" s="1" t="s">
        <v>4076</v>
      </c>
      <c r="N478" s="1" t="s">
        <v>4077</v>
      </c>
      <c r="O478" s="1" t="s">
        <v>4078</v>
      </c>
    </row>
    <row r="479" s="1" customFormat="1" spans="1:15">
      <c r="A479" s="1" t="s">
        <v>15</v>
      </c>
      <c r="B479" s="1" t="s">
        <v>4079</v>
      </c>
      <c r="C479" s="1" t="s">
        <v>123</v>
      </c>
      <c r="D479" s="1" t="s">
        <v>4012</v>
      </c>
      <c r="F479" s="1" t="s">
        <v>4055</v>
      </c>
      <c r="G479" s="1" t="e">
        <f>-ate</f>
        <v>#NAME?</v>
      </c>
      <c r="I479" s="1" t="s">
        <v>4080</v>
      </c>
      <c r="J479" s="1" t="s">
        <v>4081</v>
      </c>
      <c r="K479" s="1" t="s">
        <v>4082</v>
      </c>
      <c r="L479" s="1" t="s">
        <v>4083</v>
      </c>
      <c r="M479" s="1" t="s">
        <v>4084</v>
      </c>
      <c r="N479" s="1" t="s">
        <v>4085</v>
      </c>
      <c r="O479" s="1" t="s">
        <v>4086</v>
      </c>
    </row>
    <row r="480" s="1" customFormat="1" spans="1:15">
      <c r="A480" s="1" t="s">
        <v>15</v>
      </c>
      <c r="B480" s="1" t="s">
        <v>4087</v>
      </c>
      <c r="C480" s="1" t="s">
        <v>123</v>
      </c>
      <c r="D480" s="1" t="s">
        <v>133</v>
      </c>
      <c r="F480" s="1" t="s">
        <v>4055</v>
      </c>
      <c r="G480" s="1" t="e">
        <f>-ate</f>
        <v>#NAME?</v>
      </c>
      <c r="I480" s="1" t="s">
        <v>4088</v>
      </c>
      <c r="J480" s="1" t="s">
        <v>4089</v>
      </c>
      <c r="K480" s="1" t="s">
        <v>4090</v>
      </c>
      <c r="L480" s="1" t="s">
        <v>4091</v>
      </c>
      <c r="M480" s="1" t="s">
        <v>4092</v>
      </c>
      <c r="N480" s="1" t="s">
        <v>4093</v>
      </c>
      <c r="O480" s="1" t="s">
        <v>4094</v>
      </c>
    </row>
    <row r="481" s="1" customFormat="1" spans="1:15">
      <c r="A481" s="1" t="s">
        <v>15</v>
      </c>
      <c r="B481" s="1" t="s">
        <v>4095</v>
      </c>
      <c r="C481" s="1" t="s">
        <v>123</v>
      </c>
      <c r="D481" s="1" t="s">
        <v>1946</v>
      </c>
      <c r="F481" s="1" t="s">
        <v>4055</v>
      </c>
      <c r="G481" s="1" t="e">
        <f>-ate</f>
        <v>#NAME?</v>
      </c>
      <c r="I481" s="1" t="s">
        <v>4096</v>
      </c>
      <c r="J481" s="1" t="s">
        <v>4097</v>
      </c>
      <c r="K481" s="1" t="s">
        <v>4098</v>
      </c>
      <c r="L481" s="1" t="s">
        <v>4099</v>
      </c>
      <c r="M481" s="1" t="s">
        <v>4100</v>
      </c>
      <c r="N481" s="1" t="s">
        <v>4101</v>
      </c>
      <c r="O481" s="1" t="s">
        <v>4102</v>
      </c>
    </row>
    <row r="482" s="1" customFormat="1" spans="1:15">
      <c r="A482" s="1" t="s">
        <v>15</v>
      </c>
      <c r="B482" s="1" t="s">
        <v>4103</v>
      </c>
      <c r="C482" s="1" t="s">
        <v>1559</v>
      </c>
      <c r="F482" s="1" t="s">
        <v>4104</v>
      </c>
      <c r="G482" s="1" t="s">
        <v>2039</v>
      </c>
      <c r="H482" s="1" t="e">
        <f>-ive</f>
        <v>#NAME?</v>
      </c>
      <c r="I482" s="1" t="s">
        <v>4105</v>
      </c>
      <c r="J482" s="1" t="s">
        <v>4106</v>
      </c>
      <c r="K482" s="1" t="s">
        <v>4107</v>
      </c>
      <c r="L482" s="1" t="s">
        <v>4108</v>
      </c>
      <c r="M482" s="1" t="s">
        <v>4109</v>
      </c>
      <c r="N482" s="1" t="s">
        <v>4110</v>
      </c>
      <c r="O482" s="1" t="s">
        <v>4111</v>
      </c>
    </row>
    <row r="483" s="1" customFormat="1" spans="1:15">
      <c r="A483" s="1" t="s">
        <v>15</v>
      </c>
      <c r="B483" s="1" t="s">
        <v>4112</v>
      </c>
      <c r="C483" s="1" t="s">
        <v>17</v>
      </c>
      <c r="F483" s="1" t="s">
        <v>4055</v>
      </c>
      <c r="G483" s="1" t="e">
        <f>-al</f>
        <v>#NAME?</v>
      </c>
      <c r="H483" s="1" t="e">
        <f>-ity</f>
        <v>#NAME?</v>
      </c>
      <c r="I483" s="1" t="s">
        <v>4113</v>
      </c>
      <c r="J483" s="1" t="s">
        <v>4114</v>
      </c>
      <c r="K483" s="1" t="s">
        <v>4115</v>
      </c>
      <c r="L483" s="1" t="s">
        <v>4116</v>
      </c>
      <c r="M483" s="1" t="s">
        <v>4117</v>
      </c>
      <c r="N483" s="1" t="s">
        <v>4118</v>
      </c>
      <c r="O483" s="1" t="s">
        <v>4119</v>
      </c>
    </row>
    <row r="484" s="1" customFormat="1" spans="1:15">
      <c r="A484" s="1" t="s">
        <v>15</v>
      </c>
      <c r="B484" s="1" t="s">
        <v>4120</v>
      </c>
      <c r="C484" s="1" t="s">
        <v>123</v>
      </c>
      <c r="D484" s="1" t="s">
        <v>4021</v>
      </c>
      <c r="F484" s="1" t="s">
        <v>4055</v>
      </c>
      <c r="G484" s="1" t="e">
        <f>-ate</f>
        <v>#NAME?</v>
      </c>
      <c r="I484" s="1" t="s">
        <v>4121</v>
      </c>
      <c r="J484" s="1" t="s">
        <v>4122</v>
      </c>
      <c r="K484" s="1" t="s">
        <v>4123</v>
      </c>
      <c r="L484" s="1" t="s">
        <v>4124</v>
      </c>
      <c r="M484" s="1" t="s">
        <v>4125</v>
      </c>
      <c r="N484" s="1" t="s">
        <v>4126</v>
      </c>
      <c r="O484" s="1" t="s">
        <v>4127</v>
      </c>
    </row>
    <row r="485" s="1" customFormat="1" spans="1:15">
      <c r="A485" s="1" t="s">
        <v>15</v>
      </c>
      <c r="B485" s="1" t="s">
        <v>4128</v>
      </c>
      <c r="C485" s="1" t="s">
        <v>17</v>
      </c>
      <c r="D485" s="1" t="s">
        <v>4012</v>
      </c>
      <c r="F485" s="1" t="s">
        <v>4055</v>
      </c>
      <c r="G485" s="1" t="e">
        <f>-ation</f>
        <v>#NAME?</v>
      </c>
      <c r="I485" s="1" t="s">
        <v>4129</v>
      </c>
      <c r="J485" s="1" t="s">
        <v>4130</v>
      </c>
      <c r="K485" s="1" t="s">
        <v>4131</v>
      </c>
      <c r="L485" s="1" t="s">
        <v>4132</v>
      </c>
      <c r="M485" s="1" t="s">
        <v>4133</v>
      </c>
      <c r="N485" s="1" t="s">
        <v>4134</v>
      </c>
      <c r="O485" s="1" t="s">
        <v>4135</v>
      </c>
    </row>
    <row r="486" s="1" customFormat="1" spans="1:15">
      <c r="A486" s="1" t="s">
        <v>15</v>
      </c>
      <c r="B486" s="1" t="s">
        <v>4136</v>
      </c>
      <c r="C486" s="1" t="s">
        <v>17</v>
      </c>
      <c r="F486" s="1" t="s">
        <v>563</v>
      </c>
      <c r="G486" s="1" t="e">
        <f>-ic</f>
        <v>#NAME?</v>
      </c>
      <c r="I486" s="1" t="s">
        <v>4137</v>
      </c>
      <c r="J486" s="1" t="s">
        <v>4138</v>
      </c>
      <c r="K486" s="1" t="s">
        <v>4139</v>
      </c>
      <c r="L486" s="1" t="s">
        <v>4140</v>
      </c>
      <c r="M486" s="1" t="s">
        <v>4141</v>
      </c>
      <c r="N486" s="1" t="s">
        <v>4142</v>
      </c>
      <c r="O486" s="1" t="s">
        <v>4143</v>
      </c>
    </row>
    <row r="487" s="1" customFormat="1" spans="1:15">
      <c r="A487" s="1" t="s">
        <v>15</v>
      </c>
      <c r="B487" s="1" t="s">
        <v>4144</v>
      </c>
      <c r="C487" s="1" t="s">
        <v>17</v>
      </c>
      <c r="D487" s="1" t="s">
        <v>4145</v>
      </c>
      <c r="F487" s="1" t="s">
        <v>1605</v>
      </c>
      <c r="I487" s="1" t="s">
        <v>4146</v>
      </c>
      <c r="J487" s="1" t="s">
        <v>4147</v>
      </c>
      <c r="K487" s="1" t="s">
        <v>4148</v>
      </c>
      <c r="L487" s="1" t="s">
        <v>4149</v>
      </c>
      <c r="M487" s="1" t="s">
        <v>4150</v>
      </c>
      <c r="N487" s="1" t="s">
        <v>4151</v>
      </c>
      <c r="O487" s="1" t="s">
        <v>4152</v>
      </c>
    </row>
    <row r="488" s="1" customFormat="1" spans="1:15">
      <c r="A488" s="1" t="s">
        <v>15</v>
      </c>
      <c r="B488" s="1" t="s">
        <v>4153</v>
      </c>
      <c r="C488" s="1" t="s">
        <v>27</v>
      </c>
      <c r="D488" s="1" t="s">
        <v>204</v>
      </c>
      <c r="F488" s="1" t="s">
        <v>4154</v>
      </c>
      <c r="G488" s="1" t="e">
        <f>-ent</f>
        <v>#NAME?</v>
      </c>
      <c r="I488" s="1" t="s">
        <v>4155</v>
      </c>
      <c r="J488" s="1" t="s">
        <v>4156</v>
      </c>
      <c r="K488" s="1" t="s">
        <v>4157</v>
      </c>
      <c r="L488" s="1" t="s">
        <v>4158</v>
      </c>
      <c r="M488" s="1" t="s">
        <v>4159</v>
      </c>
      <c r="N488" s="1" t="s">
        <v>4160</v>
      </c>
      <c r="O488" s="1" t="s">
        <v>4161</v>
      </c>
    </row>
    <row r="489" s="1" customFormat="1" spans="1:15">
      <c r="A489" s="1" t="s">
        <v>15</v>
      </c>
      <c r="B489" s="1" t="s">
        <v>4162</v>
      </c>
      <c r="C489" s="1" t="s">
        <v>17</v>
      </c>
      <c r="D489" s="1" t="s">
        <v>4163</v>
      </c>
      <c r="F489" s="1" t="s">
        <v>4164</v>
      </c>
      <c r="I489" s="1" t="s">
        <v>4165</v>
      </c>
      <c r="J489" s="1" t="s">
        <v>4166</v>
      </c>
      <c r="K489" s="1" t="s">
        <v>4167</v>
      </c>
      <c r="L489" s="1" t="s">
        <v>4168</v>
      </c>
      <c r="M489" s="1" t="s">
        <v>4169</v>
      </c>
      <c r="N489" s="1" t="s">
        <v>4170</v>
      </c>
      <c r="O489" s="1" t="s">
        <v>4171</v>
      </c>
    </row>
    <row r="490" s="1" customFormat="1" spans="1:15">
      <c r="A490" s="1" t="s">
        <v>15</v>
      </c>
      <c r="B490" s="1" t="s">
        <v>4172</v>
      </c>
      <c r="C490" s="1" t="s">
        <v>17</v>
      </c>
      <c r="D490" s="1" t="s">
        <v>487</v>
      </c>
      <c r="F490" s="1" t="s">
        <v>1605</v>
      </c>
      <c r="I490" s="1" t="s">
        <v>4173</v>
      </c>
      <c r="J490" s="1" t="s">
        <v>4174</v>
      </c>
      <c r="K490" s="1" t="s">
        <v>4175</v>
      </c>
      <c r="L490" s="1" t="s">
        <v>4176</v>
      </c>
      <c r="M490" s="1" t="s">
        <v>4177</v>
      </c>
      <c r="N490" s="1" t="s">
        <v>4178</v>
      </c>
      <c r="O490" s="1" t="s">
        <v>4179</v>
      </c>
    </row>
    <row r="491" s="1" customFormat="1" spans="1:15">
      <c r="A491" s="1" t="s">
        <v>15</v>
      </c>
      <c r="B491" s="1" t="s">
        <v>1603</v>
      </c>
      <c r="C491" s="1" t="s">
        <v>17</v>
      </c>
      <c r="D491" s="1" t="s">
        <v>1604</v>
      </c>
      <c r="F491" s="1" t="s">
        <v>1605</v>
      </c>
      <c r="I491" s="1" t="s">
        <v>4180</v>
      </c>
      <c r="J491" s="1" t="s">
        <v>4181</v>
      </c>
      <c r="K491" s="1" t="s">
        <v>1608</v>
      </c>
      <c r="L491" s="1" t="s">
        <v>4182</v>
      </c>
      <c r="M491" s="1" t="s">
        <v>4183</v>
      </c>
      <c r="N491" s="1" t="s">
        <v>4184</v>
      </c>
      <c r="O491" s="1" t="s">
        <v>4185</v>
      </c>
    </row>
    <row r="492" s="1" customFormat="1" spans="1:15">
      <c r="A492" s="1" t="s">
        <v>15</v>
      </c>
      <c r="B492" s="1" t="s">
        <v>4186</v>
      </c>
      <c r="C492" s="1" t="s">
        <v>27</v>
      </c>
      <c r="F492" s="1" t="s">
        <v>4154</v>
      </c>
      <c r="G492" s="1" t="e">
        <f>-acious</f>
        <v>#NAME?</v>
      </c>
      <c r="I492" s="1" t="s">
        <v>4187</v>
      </c>
      <c r="J492" s="1" t="s">
        <v>4188</v>
      </c>
      <c r="K492" s="1" t="s">
        <v>4189</v>
      </c>
      <c r="L492" s="1" t="s">
        <v>4190</v>
      </c>
      <c r="M492" s="1" t="s">
        <v>4191</v>
      </c>
      <c r="N492" s="1" t="s">
        <v>4192</v>
      </c>
      <c r="O492" s="1" t="s">
        <v>4193</v>
      </c>
    </row>
    <row r="493" s="1" customFormat="1" spans="1:15">
      <c r="A493" s="1" t="s">
        <v>15</v>
      </c>
      <c r="B493" s="1" t="s">
        <v>4194</v>
      </c>
      <c r="C493" s="1" t="s">
        <v>27</v>
      </c>
      <c r="D493" s="1" t="s">
        <v>4021</v>
      </c>
      <c r="F493" s="1" t="s">
        <v>4154</v>
      </c>
      <c r="G493" s="1" t="s">
        <v>2807</v>
      </c>
      <c r="H493" s="1" t="e">
        <f>-al</f>
        <v>#NAME?</v>
      </c>
      <c r="I493" s="1" t="s">
        <v>4195</v>
      </c>
      <c r="J493" s="1" t="s">
        <v>4196</v>
      </c>
      <c r="K493" s="1" t="s">
        <v>4197</v>
      </c>
      <c r="L493" s="1" t="s">
        <v>4198</v>
      </c>
      <c r="M493" s="1" t="s">
        <v>4199</v>
      </c>
      <c r="N493" s="1" t="s">
        <v>4200</v>
      </c>
      <c r="O493" s="1" t="s">
        <v>4201</v>
      </c>
    </row>
    <row r="494" s="1" customFormat="1" spans="1:15">
      <c r="A494" s="1" t="s">
        <v>15</v>
      </c>
      <c r="B494" s="1" t="s">
        <v>4202</v>
      </c>
      <c r="C494" s="1" t="s">
        <v>17</v>
      </c>
      <c r="D494" s="1" t="s">
        <v>4203</v>
      </c>
      <c r="F494" s="1" t="s">
        <v>563</v>
      </c>
      <c r="I494" s="1" t="s">
        <v>4204</v>
      </c>
      <c r="J494" s="1" t="s">
        <v>4205</v>
      </c>
      <c r="K494" s="1" t="s">
        <v>4206</v>
      </c>
      <c r="L494" s="1" t="s">
        <v>4207</v>
      </c>
      <c r="M494" s="1" t="s">
        <v>4208</v>
      </c>
      <c r="N494" s="1" t="s">
        <v>4209</v>
      </c>
      <c r="O494" s="1" t="s">
        <v>4210</v>
      </c>
    </row>
    <row r="495" s="1" customFormat="1" spans="1:15">
      <c r="A495" s="1" t="s">
        <v>15</v>
      </c>
      <c r="B495" s="1" t="s">
        <v>4211</v>
      </c>
      <c r="C495" s="1" t="s">
        <v>17</v>
      </c>
      <c r="D495" s="1" t="s">
        <v>4212</v>
      </c>
      <c r="F495" s="1" t="s">
        <v>4154</v>
      </c>
      <c r="G495" s="1" t="e">
        <f>-y</f>
        <v>#NAME?</v>
      </c>
      <c r="I495" s="1" t="s">
        <v>4213</v>
      </c>
      <c r="J495" s="1" t="s">
        <v>4214</v>
      </c>
      <c r="K495" s="1" t="s">
        <v>4215</v>
      </c>
      <c r="L495" s="1" t="s">
        <v>4216</v>
      </c>
      <c r="M495" s="1" t="s">
        <v>4217</v>
      </c>
      <c r="N495" s="1" t="s">
        <v>4218</v>
      </c>
      <c r="O495" s="1" t="s">
        <v>4219</v>
      </c>
    </row>
    <row r="496" s="1" customFormat="1" spans="1:15">
      <c r="A496" s="1" t="s">
        <v>15</v>
      </c>
      <c r="B496" s="1" t="s">
        <v>4220</v>
      </c>
      <c r="C496" s="1" t="s">
        <v>17</v>
      </c>
      <c r="F496" s="1" t="s">
        <v>2399</v>
      </c>
      <c r="G496" s="1" t="e">
        <f>-logy</f>
        <v>#NAME?</v>
      </c>
      <c r="I496" s="1" t="s">
        <v>4221</v>
      </c>
      <c r="J496" s="1" t="s">
        <v>4222</v>
      </c>
      <c r="K496" s="1" t="s">
        <v>4223</v>
      </c>
      <c r="L496" s="1" t="s">
        <v>4224</v>
      </c>
      <c r="M496" s="1" t="s">
        <v>4225</v>
      </c>
      <c r="N496" s="1" t="s">
        <v>4226</v>
      </c>
      <c r="O496" s="1" t="s">
        <v>4227</v>
      </c>
    </row>
    <row r="497" s="1" customFormat="1" spans="1:15">
      <c r="A497" s="1" t="s">
        <v>15</v>
      </c>
      <c r="B497" s="1" t="s">
        <v>4228</v>
      </c>
      <c r="C497" s="1" t="s">
        <v>17</v>
      </c>
      <c r="F497" s="1" t="s">
        <v>4229</v>
      </c>
      <c r="G497" s="1" t="e">
        <f>-ology</f>
        <v>#NAME?</v>
      </c>
      <c r="I497" s="1" t="s">
        <v>4230</v>
      </c>
      <c r="J497" s="1" t="s">
        <v>4231</v>
      </c>
      <c r="K497" s="1" t="s">
        <v>4232</v>
      </c>
      <c r="L497" s="1" t="s">
        <v>4233</v>
      </c>
      <c r="M497" s="1" t="s">
        <v>4234</v>
      </c>
      <c r="N497" s="1" t="s">
        <v>4235</v>
      </c>
      <c r="O497" s="1" t="s">
        <v>4236</v>
      </c>
    </row>
    <row r="498" s="1" customFormat="1" spans="1:15">
      <c r="A498" s="1" t="s">
        <v>15</v>
      </c>
      <c r="B498" s="1" t="s">
        <v>4237</v>
      </c>
      <c r="C498" s="1" t="s">
        <v>17</v>
      </c>
      <c r="F498" s="1" t="s">
        <v>4238</v>
      </c>
      <c r="G498" s="1" t="s">
        <v>4239</v>
      </c>
      <c r="H498" s="1" t="e">
        <f>-logy</f>
        <v>#NAME?</v>
      </c>
      <c r="I498" s="1" t="s">
        <v>4240</v>
      </c>
      <c r="J498" s="1" t="s">
        <v>4241</v>
      </c>
      <c r="K498" s="1" t="s">
        <v>4242</v>
      </c>
      <c r="L498" s="1" t="s">
        <v>4243</v>
      </c>
      <c r="M498" s="1" t="s">
        <v>4244</v>
      </c>
      <c r="N498" s="1" t="s">
        <v>4245</v>
      </c>
      <c r="O498" s="1" t="s">
        <v>4246</v>
      </c>
    </row>
    <row r="499" s="1" customFormat="1" spans="1:15">
      <c r="A499" s="1" t="s">
        <v>15</v>
      </c>
      <c r="B499" s="1" t="s">
        <v>4247</v>
      </c>
      <c r="C499" s="1" t="s">
        <v>17</v>
      </c>
      <c r="F499" s="1" t="s">
        <v>4248</v>
      </c>
      <c r="G499" s="1" t="e">
        <f>-logy</f>
        <v>#NAME?</v>
      </c>
      <c r="I499" s="1" t="s">
        <v>4249</v>
      </c>
      <c r="J499" s="1" t="s">
        <v>4250</v>
      </c>
      <c r="K499" s="1" t="s">
        <v>4251</v>
      </c>
      <c r="L499" s="1" t="s">
        <v>4252</v>
      </c>
      <c r="M499" s="1" t="s">
        <v>4253</v>
      </c>
      <c r="N499" s="1" t="s">
        <v>4254</v>
      </c>
      <c r="O499" s="1" t="s">
        <v>4255</v>
      </c>
    </row>
    <row r="500" s="1" customFormat="1" spans="1:15">
      <c r="A500" s="1" t="s">
        <v>15</v>
      </c>
      <c r="B500" s="1" t="s">
        <v>4256</v>
      </c>
      <c r="C500" s="1" t="s">
        <v>17</v>
      </c>
      <c r="F500" s="1" t="s">
        <v>2426</v>
      </c>
      <c r="G500" s="1" t="e">
        <f>-logy</f>
        <v>#NAME?</v>
      </c>
      <c r="I500" s="1" t="s">
        <v>4257</v>
      </c>
      <c r="J500" s="1" t="s">
        <v>4258</v>
      </c>
      <c r="K500" s="1" t="s">
        <v>4259</v>
      </c>
      <c r="L500" s="1" t="s">
        <v>4260</v>
      </c>
      <c r="M500" s="1" t="s">
        <v>4261</v>
      </c>
      <c r="N500" s="1" t="s">
        <v>4262</v>
      </c>
      <c r="O500" s="1" t="s">
        <v>4263</v>
      </c>
    </row>
    <row r="501" s="1" customFormat="1" spans="1:15">
      <c r="A501" s="1" t="s">
        <v>15</v>
      </c>
      <c r="B501" s="1" t="s">
        <v>4264</v>
      </c>
      <c r="C501" s="1" t="s">
        <v>17</v>
      </c>
      <c r="F501" s="1" t="s">
        <v>4265</v>
      </c>
      <c r="G501" s="1" t="e">
        <f>-ology</f>
        <v>#NAME?</v>
      </c>
      <c r="I501" s="1" t="s">
        <v>4266</v>
      </c>
      <c r="J501" s="1" t="s">
        <v>4267</v>
      </c>
      <c r="K501" s="1" t="s">
        <v>4268</v>
      </c>
      <c r="L501" s="1" t="s">
        <v>4269</v>
      </c>
      <c r="M501" s="1" t="s">
        <v>4270</v>
      </c>
      <c r="N501" s="1" t="s">
        <v>4271</v>
      </c>
      <c r="O501" s="1" t="s">
        <v>4272</v>
      </c>
    </row>
    <row r="502" s="1" customFormat="1" spans="1:15">
      <c r="A502" s="1" t="s">
        <v>15</v>
      </c>
      <c r="B502" s="1" t="s">
        <v>4162</v>
      </c>
      <c r="C502" s="1" t="s">
        <v>17</v>
      </c>
      <c r="D502" s="1" t="s">
        <v>4163</v>
      </c>
      <c r="F502" s="1" t="s">
        <v>563</v>
      </c>
      <c r="G502" s="1" t="e">
        <f>-y</f>
        <v>#NAME?</v>
      </c>
      <c r="I502" s="1" t="s">
        <v>4273</v>
      </c>
      <c r="J502" s="1" t="s">
        <v>4274</v>
      </c>
      <c r="K502" s="1" t="s">
        <v>4167</v>
      </c>
      <c r="L502" s="1" t="s">
        <v>4275</v>
      </c>
      <c r="M502" s="1" t="s">
        <v>4276</v>
      </c>
      <c r="N502" s="1" t="s">
        <v>4277</v>
      </c>
      <c r="O502" s="1" t="s">
        <v>4278</v>
      </c>
    </row>
    <row r="503" s="1" customFormat="1" spans="1:15">
      <c r="A503" s="1" t="s">
        <v>15</v>
      </c>
      <c r="B503" s="1" t="s">
        <v>4279</v>
      </c>
      <c r="C503" s="1" t="s">
        <v>17</v>
      </c>
      <c r="D503" s="1" t="s">
        <v>4280</v>
      </c>
      <c r="F503" s="1" t="s">
        <v>563</v>
      </c>
      <c r="G503" s="1" t="e">
        <f>-y</f>
        <v>#NAME?</v>
      </c>
      <c r="I503" s="1" t="s">
        <v>4281</v>
      </c>
      <c r="J503" s="1" t="s">
        <v>4282</v>
      </c>
      <c r="K503" s="1" t="s">
        <v>4283</v>
      </c>
      <c r="L503" s="1" t="s">
        <v>4284</v>
      </c>
      <c r="M503" s="1" t="s">
        <v>4285</v>
      </c>
      <c r="N503" s="1" t="s">
        <v>4286</v>
      </c>
      <c r="O503" s="1" t="s">
        <v>4287</v>
      </c>
    </row>
    <row r="504" s="1" customFormat="1" spans="1:15">
      <c r="A504" s="1" t="s">
        <v>15</v>
      </c>
      <c r="B504" s="1" t="s">
        <v>4288</v>
      </c>
      <c r="C504" s="1" t="s">
        <v>17</v>
      </c>
      <c r="F504" s="1" t="s">
        <v>4289</v>
      </c>
      <c r="G504" s="1" t="e">
        <f>-ology</f>
        <v>#NAME?</v>
      </c>
      <c r="I504" s="1" t="s">
        <v>4290</v>
      </c>
      <c r="J504" s="1" t="s">
        <v>4291</v>
      </c>
      <c r="K504" s="1" t="s">
        <v>4292</v>
      </c>
      <c r="L504" s="1" t="s">
        <v>4293</v>
      </c>
      <c r="M504" s="1" t="s">
        <v>4294</v>
      </c>
      <c r="N504" s="1" t="s">
        <v>4295</v>
      </c>
      <c r="O504" s="1" t="s">
        <v>4296</v>
      </c>
    </row>
    <row r="505" s="1" customFormat="1" spans="1:15">
      <c r="A505" s="1" t="s">
        <v>15</v>
      </c>
      <c r="B505" s="1" t="s">
        <v>4297</v>
      </c>
      <c r="C505" s="1" t="s">
        <v>17</v>
      </c>
      <c r="F505" s="1" t="s">
        <v>4298</v>
      </c>
      <c r="G505" s="1" t="s">
        <v>4239</v>
      </c>
      <c r="H505" s="1" t="e">
        <f>-logy</f>
        <v>#NAME?</v>
      </c>
      <c r="I505" s="1" t="s">
        <v>4299</v>
      </c>
      <c r="J505" s="1" t="s">
        <v>4300</v>
      </c>
      <c r="K505" s="1" t="s">
        <v>4301</v>
      </c>
      <c r="L505" s="1" t="s">
        <v>4302</v>
      </c>
      <c r="M505" s="1" t="s">
        <v>4303</v>
      </c>
      <c r="N505" s="1" t="s">
        <v>4304</v>
      </c>
      <c r="O505" s="1" t="s">
        <v>4305</v>
      </c>
    </row>
    <row r="506" s="1" customFormat="1" spans="1:15">
      <c r="A506" s="1" t="s">
        <v>15</v>
      </c>
      <c r="B506" s="1" t="s">
        <v>4306</v>
      </c>
      <c r="C506" s="1" t="s">
        <v>17</v>
      </c>
      <c r="F506" s="1" t="s">
        <v>4307</v>
      </c>
      <c r="G506" s="1" t="e">
        <f>-uage</f>
        <v>#NAME?</v>
      </c>
      <c r="I506" s="1" t="s">
        <v>4308</v>
      </c>
      <c r="J506" s="1" t="s">
        <v>4309</v>
      </c>
      <c r="K506" s="1" t="s">
        <v>4310</v>
      </c>
      <c r="L506" s="1" t="s">
        <v>4311</v>
      </c>
      <c r="M506" s="1" t="s">
        <v>4312</v>
      </c>
      <c r="N506" s="1" t="s">
        <v>4313</v>
      </c>
      <c r="O506" s="1" t="s">
        <v>4314</v>
      </c>
    </row>
    <row r="507" s="1" customFormat="1" spans="1:15">
      <c r="A507" s="1" t="s">
        <v>15</v>
      </c>
      <c r="B507" s="1" t="s">
        <v>4315</v>
      </c>
      <c r="C507" s="1" t="s">
        <v>17</v>
      </c>
      <c r="F507" s="1" t="s">
        <v>4316</v>
      </c>
      <c r="G507" s="1" t="e">
        <f>-uist</f>
        <v>#NAME?</v>
      </c>
      <c r="I507" s="1" t="s">
        <v>4317</v>
      </c>
      <c r="J507" s="1" t="s">
        <v>4318</v>
      </c>
      <c r="K507" s="1" t="s">
        <v>4319</v>
      </c>
      <c r="L507" s="1" t="s">
        <v>4320</v>
      </c>
      <c r="M507" s="1" t="s">
        <v>4321</v>
      </c>
      <c r="N507" s="1" t="s">
        <v>4322</v>
      </c>
      <c r="O507" s="1" t="s">
        <v>4323</v>
      </c>
    </row>
    <row r="508" s="1" customFormat="1" spans="1:15">
      <c r="A508" s="1" t="s">
        <v>15</v>
      </c>
      <c r="B508" s="1" t="s">
        <v>4324</v>
      </c>
      <c r="C508" s="1" t="s">
        <v>27</v>
      </c>
      <c r="D508" s="1" t="s">
        <v>4325</v>
      </c>
      <c r="F508" s="1" t="s">
        <v>4316</v>
      </c>
      <c r="G508" s="1" t="e">
        <f>-ual</f>
        <v>#NAME?</v>
      </c>
      <c r="I508" s="1" t="s">
        <v>4326</v>
      </c>
      <c r="J508" s="1" t="s">
        <v>4327</v>
      </c>
      <c r="K508" s="1" t="s">
        <v>4328</v>
      </c>
      <c r="L508" s="1" t="s">
        <v>4329</v>
      </c>
      <c r="M508" s="1" t="s">
        <v>4330</v>
      </c>
      <c r="N508" s="1" t="s">
        <v>4331</v>
      </c>
      <c r="O508" s="1" t="s">
        <v>4332</v>
      </c>
    </row>
    <row r="509" s="1" customFormat="1" spans="1:15">
      <c r="A509" s="1" t="s">
        <v>15</v>
      </c>
      <c r="B509" s="1" t="s">
        <v>4333</v>
      </c>
      <c r="C509" s="1" t="s">
        <v>17</v>
      </c>
      <c r="F509" s="1" t="s">
        <v>4316</v>
      </c>
      <c r="G509" s="1" t="e">
        <f>-uist</f>
        <v>#NAME?</v>
      </c>
      <c r="H509" s="1" t="e">
        <f>-ics</f>
        <v>#NAME?</v>
      </c>
      <c r="I509" s="1" t="s">
        <v>4334</v>
      </c>
      <c r="J509" s="1" t="s">
        <v>4335</v>
      </c>
      <c r="K509" s="1" t="s">
        <v>4336</v>
      </c>
      <c r="L509" s="1" t="s">
        <v>4337</v>
      </c>
      <c r="M509" s="1" t="s">
        <v>4338</v>
      </c>
      <c r="N509" s="1" t="s">
        <v>4339</v>
      </c>
      <c r="O509" s="1" t="s">
        <v>4340</v>
      </c>
    </row>
    <row r="510" s="1" customFormat="1" spans="1:15">
      <c r="A510" s="1" t="s">
        <v>15</v>
      </c>
      <c r="B510" s="1" t="s">
        <v>1471</v>
      </c>
      <c r="C510" s="1" t="s">
        <v>27</v>
      </c>
      <c r="D510" s="1" t="s">
        <v>1417</v>
      </c>
      <c r="F510" s="1" t="s">
        <v>4316</v>
      </c>
      <c r="G510" s="1" t="e">
        <f>-ual</f>
        <v>#NAME?</v>
      </c>
      <c r="I510" s="1" t="s">
        <v>4341</v>
      </c>
      <c r="J510" s="1" t="s">
        <v>4342</v>
      </c>
      <c r="K510" s="1" t="s">
        <v>1475</v>
      </c>
      <c r="L510" s="1" t="s">
        <v>4343</v>
      </c>
      <c r="M510" s="1" t="s">
        <v>4344</v>
      </c>
      <c r="N510" s="1" t="s">
        <v>4345</v>
      </c>
      <c r="O510" s="1" t="s">
        <v>4346</v>
      </c>
    </row>
    <row r="511" s="1" customFormat="1" spans="1:15">
      <c r="A511" s="1" t="s">
        <v>15</v>
      </c>
      <c r="B511" s="1" t="s">
        <v>4347</v>
      </c>
      <c r="C511" s="1" t="s">
        <v>27</v>
      </c>
      <c r="D511" s="1" t="s">
        <v>1703</v>
      </c>
      <c r="F511" s="1" t="s">
        <v>4316</v>
      </c>
      <c r="G511" s="1" t="e">
        <f>-ual</f>
        <v>#NAME?</v>
      </c>
      <c r="I511" s="1" t="s">
        <v>4348</v>
      </c>
      <c r="J511" s="1" t="s">
        <v>4349</v>
      </c>
      <c r="K511" s="1" t="s">
        <v>4350</v>
      </c>
      <c r="L511" s="1" t="s">
        <v>4351</v>
      </c>
      <c r="M511" s="1" t="s">
        <v>4352</v>
      </c>
      <c r="N511" s="1" t="s">
        <v>4353</v>
      </c>
      <c r="O511" s="1" t="s">
        <v>4354</v>
      </c>
    </row>
    <row r="512" s="1" customFormat="1" spans="1:15">
      <c r="A512" s="1" t="s">
        <v>15</v>
      </c>
      <c r="B512" s="1" t="s">
        <v>1667</v>
      </c>
      <c r="C512" s="1" t="s">
        <v>27</v>
      </c>
      <c r="D512" s="1" t="s">
        <v>1604</v>
      </c>
      <c r="F512" s="1" t="s">
        <v>4316</v>
      </c>
      <c r="G512" s="1" t="e">
        <f>-ual</f>
        <v>#NAME?</v>
      </c>
      <c r="I512" s="1" t="s">
        <v>4355</v>
      </c>
      <c r="J512" s="1" t="s">
        <v>1669</v>
      </c>
      <c r="K512" s="1" t="s">
        <v>4356</v>
      </c>
      <c r="L512" s="1" t="s">
        <v>4357</v>
      </c>
      <c r="M512" s="1" t="s">
        <v>4358</v>
      </c>
      <c r="N512" s="1" t="s">
        <v>4359</v>
      </c>
      <c r="O512" s="1" t="s">
        <v>4360</v>
      </c>
    </row>
    <row r="513" s="1" customFormat="1" spans="1:15">
      <c r="A513" s="1" t="s">
        <v>15</v>
      </c>
      <c r="B513" s="1" t="s">
        <v>4361</v>
      </c>
      <c r="C513" s="1" t="s">
        <v>17</v>
      </c>
      <c r="F513" s="1" t="s">
        <v>4316</v>
      </c>
      <c r="G513" s="1" t="e">
        <f>-o</f>
        <v>#NAME?</v>
      </c>
      <c r="I513" s="1" t="s">
        <v>4362</v>
      </c>
      <c r="J513" s="1" t="s">
        <v>4363</v>
      </c>
      <c r="K513" s="1" t="s">
        <v>4364</v>
      </c>
      <c r="L513" s="1" t="s">
        <v>4365</v>
      </c>
      <c r="M513" s="1" t="s">
        <v>4366</v>
      </c>
      <c r="N513" s="1" t="s">
        <v>4367</v>
      </c>
      <c r="O513" s="1" t="s">
        <v>4368</v>
      </c>
    </row>
    <row r="514" s="1" customFormat="1" spans="1:15">
      <c r="A514" s="1" t="s">
        <v>15</v>
      </c>
      <c r="B514" s="1" t="s">
        <v>4369</v>
      </c>
      <c r="C514" s="1" t="s">
        <v>27</v>
      </c>
      <c r="D514" s="1" t="s">
        <v>4370</v>
      </c>
      <c r="F514" s="1" t="s">
        <v>4316</v>
      </c>
      <c r="G514" s="1" t="e">
        <f>-ual</f>
        <v>#NAME?</v>
      </c>
      <c r="I514" s="1" t="s">
        <v>4371</v>
      </c>
      <c r="J514" s="1" t="s">
        <v>4372</v>
      </c>
      <c r="K514" s="1" t="s">
        <v>4373</v>
      </c>
      <c r="L514" s="1" t="s">
        <v>4374</v>
      </c>
      <c r="M514" s="1" t="s">
        <v>4375</v>
      </c>
      <c r="N514" s="1" t="s">
        <v>4376</v>
      </c>
      <c r="O514" s="1" t="s">
        <v>4377</v>
      </c>
    </row>
    <row r="515" s="1" customFormat="1" spans="1:15">
      <c r="A515" s="1" t="s">
        <v>15</v>
      </c>
      <c r="B515" s="1" t="s">
        <v>4378</v>
      </c>
      <c r="C515" s="1" t="s">
        <v>27</v>
      </c>
      <c r="F515" s="1" t="s">
        <v>4316</v>
      </c>
      <c r="G515" s="1" t="e">
        <f>-uist</f>
        <v>#NAME?</v>
      </c>
      <c r="H515" s="1" t="e">
        <f>-ic</f>
        <v>#NAME?</v>
      </c>
      <c r="I515" s="1" t="s">
        <v>4379</v>
      </c>
      <c r="J515" s="1" t="s">
        <v>4380</v>
      </c>
      <c r="K515" s="1" t="s">
        <v>4381</v>
      </c>
      <c r="L515" s="1" t="s">
        <v>4382</v>
      </c>
      <c r="M515" s="1" t="s">
        <v>4383</v>
      </c>
      <c r="N515" s="1" t="s">
        <v>4384</v>
      </c>
      <c r="O515" s="1" t="s">
        <v>4385</v>
      </c>
    </row>
    <row r="516" s="1" customFormat="1" spans="1:15">
      <c r="A516" s="1" t="s">
        <v>15</v>
      </c>
      <c r="B516" s="1" t="s">
        <v>4386</v>
      </c>
      <c r="C516" s="1" t="s">
        <v>105</v>
      </c>
      <c r="F516" s="1" t="s">
        <v>4387</v>
      </c>
      <c r="G516" s="1" t="e">
        <f>-id</f>
        <v>#NAME?</v>
      </c>
      <c r="I516" s="1" t="s">
        <v>4388</v>
      </c>
      <c r="J516" s="1" t="s">
        <v>4389</v>
      </c>
      <c r="K516" s="1" t="s">
        <v>4390</v>
      </c>
      <c r="L516" s="1" t="s">
        <v>4391</v>
      </c>
      <c r="M516" s="1" t="s">
        <v>4392</v>
      </c>
      <c r="N516" s="1" t="s">
        <v>4393</v>
      </c>
      <c r="O516" s="1" t="s">
        <v>4394</v>
      </c>
    </row>
    <row r="517" s="1" customFormat="1" spans="1:15">
      <c r="A517" s="1" t="s">
        <v>15</v>
      </c>
      <c r="B517" s="1" t="s">
        <v>4395</v>
      </c>
      <c r="C517" s="1" t="s">
        <v>17</v>
      </c>
      <c r="F517" s="1" t="s">
        <v>4387</v>
      </c>
      <c r="G517" s="1" t="e">
        <f>-_xleta.or</f>
        <v>#VALUE!</v>
      </c>
      <c r="I517" s="1" t="s">
        <v>4396</v>
      </c>
      <c r="J517" s="1" t="s">
        <v>4397</v>
      </c>
      <c r="K517" s="1" t="s">
        <v>4398</v>
      </c>
      <c r="L517" s="1" t="s">
        <v>4399</v>
      </c>
      <c r="M517" s="1" t="s">
        <v>4400</v>
      </c>
      <c r="N517" s="1" t="s">
        <v>4401</v>
      </c>
      <c r="O517" s="1" t="s">
        <v>4402</v>
      </c>
    </row>
    <row r="518" s="1" customFormat="1" spans="1:15">
      <c r="A518" s="1" t="s">
        <v>15</v>
      </c>
      <c r="B518" s="1" t="s">
        <v>4403</v>
      </c>
      <c r="C518" s="1" t="s">
        <v>123</v>
      </c>
      <c r="F518" s="1" t="s">
        <v>4387</v>
      </c>
      <c r="G518" s="1" t="e">
        <f>-id</f>
        <v>#NAME?</v>
      </c>
      <c r="H518" s="1" t="e">
        <f>-ate</f>
        <v>#NAME?</v>
      </c>
      <c r="I518" s="1" t="s">
        <v>4404</v>
      </c>
      <c r="J518" s="1" t="s">
        <v>4405</v>
      </c>
      <c r="K518" s="1" t="s">
        <v>4406</v>
      </c>
      <c r="L518" s="1" t="s">
        <v>4407</v>
      </c>
      <c r="M518" s="1" t="s">
        <v>4408</v>
      </c>
      <c r="N518" s="1" t="s">
        <v>4409</v>
      </c>
      <c r="O518" s="1" t="s">
        <v>4410</v>
      </c>
    </row>
    <row r="519" s="1" customFormat="1" spans="1:15">
      <c r="A519" s="1" t="s">
        <v>15</v>
      </c>
      <c r="B519" s="1" t="s">
        <v>4411</v>
      </c>
      <c r="C519" s="1" t="s">
        <v>17</v>
      </c>
      <c r="F519" s="1" t="s">
        <v>4387</v>
      </c>
      <c r="G519" s="1" t="e">
        <f>-id</f>
        <v>#NAME?</v>
      </c>
      <c r="H519" s="1" t="e">
        <f>-ity</f>
        <v>#NAME?</v>
      </c>
      <c r="I519" s="1" t="s">
        <v>4412</v>
      </c>
      <c r="J519" s="1" t="s">
        <v>4413</v>
      </c>
      <c r="K519" s="1" t="s">
        <v>4414</v>
      </c>
      <c r="L519" s="1" t="s">
        <v>4415</v>
      </c>
      <c r="M519" s="1" t="s">
        <v>4416</v>
      </c>
      <c r="N519" s="1" t="s">
        <v>4417</v>
      </c>
      <c r="O519" s="1" t="s">
        <v>4418</v>
      </c>
    </row>
    <row r="520" s="1" customFormat="1" spans="1:15">
      <c r="A520" s="1" t="s">
        <v>15</v>
      </c>
      <c r="B520" s="1" t="s">
        <v>4419</v>
      </c>
      <c r="C520" s="1" t="s">
        <v>123</v>
      </c>
      <c r="F520" s="1" t="s">
        <v>4387</v>
      </c>
      <c r="G520" s="1" t="e">
        <f>-e</f>
        <v>#NAME?</v>
      </c>
      <c r="H520" s="1" t="e">
        <f>-fy</f>
        <v>#NAME?</v>
      </c>
      <c r="I520" s="1" t="s">
        <v>4420</v>
      </c>
      <c r="J520" s="1" t="s">
        <v>4421</v>
      </c>
      <c r="K520" s="1" t="s">
        <v>4422</v>
      </c>
      <c r="L520" s="1" t="s">
        <v>4423</v>
      </c>
      <c r="M520" s="1" t="s">
        <v>4424</v>
      </c>
      <c r="N520" s="1" t="s">
        <v>4425</v>
      </c>
      <c r="O520" s="1" t="s">
        <v>4426</v>
      </c>
    </row>
    <row r="521" s="1" customFormat="1" spans="1:15">
      <c r="A521" s="1" t="s">
        <v>15</v>
      </c>
      <c r="B521" s="1" t="s">
        <v>4427</v>
      </c>
      <c r="C521" s="1" t="s">
        <v>17</v>
      </c>
      <c r="F521" s="1" t="s">
        <v>4387</v>
      </c>
      <c r="G521" s="1" t="e">
        <f>-id</f>
        <v>#NAME?</v>
      </c>
      <c r="H521" s="1" t="e">
        <f>-izer</f>
        <v>#NAME?</v>
      </c>
      <c r="I521" s="1" t="s">
        <v>4428</v>
      </c>
      <c r="J521" s="1" t="s">
        <v>4429</v>
      </c>
      <c r="K521" s="1" t="s">
        <v>4430</v>
      </c>
      <c r="L521" s="1" t="s">
        <v>4431</v>
      </c>
      <c r="M521" s="1" t="s">
        <v>4432</v>
      </c>
      <c r="N521" s="1" t="s">
        <v>4433</v>
      </c>
      <c r="O521" s="1" t="s">
        <v>4434</v>
      </c>
    </row>
    <row r="522" s="1" customFormat="1" spans="1:15">
      <c r="A522" s="1" t="s">
        <v>15</v>
      </c>
      <c r="B522" s="1" t="s">
        <v>4435</v>
      </c>
      <c r="C522" s="1" t="s">
        <v>27</v>
      </c>
      <c r="D522" s="1" t="s">
        <v>3894</v>
      </c>
      <c r="F522" s="1" t="s">
        <v>4387</v>
      </c>
      <c r="G522" s="1" t="e">
        <f>-id</f>
        <v>#NAME?</v>
      </c>
      <c r="I522" s="1" t="s">
        <v>4436</v>
      </c>
      <c r="J522" s="1" t="s">
        <v>4437</v>
      </c>
      <c r="K522" s="1" t="s">
        <v>4438</v>
      </c>
      <c r="L522" s="1" t="s">
        <v>4439</v>
      </c>
      <c r="M522" s="1" t="s">
        <v>4440</v>
      </c>
      <c r="N522" s="1" t="s">
        <v>4441</v>
      </c>
      <c r="O522" s="1" t="s">
        <v>4442</v>
      </c>
    </row>
    <row r="523" s="1" customFormat="1" spans="1:15">
      <c r="A523" s="1" t="s">
        <v>15</v>
      </c>
      <c r="B523" s="1" t="s">
        <v>4443</v>
      </c>
      <c r="C523" s="1" t="s">
        <v>17</v>
      </c>
      <c r="F523" s="1" t="s">
        <v>4387</v>
      </c>
      <c r="G523" s="1" t="e">
        <f>-id</f>
        <v>#NAME?</v>
      </c>
      <c r="H523" s="1" t="e">
        <f>-ation</f>
        <v>#NAME?</v>
      </c>
      <c r="I523" s="1" t="s">
        <v>4444</v>
      </c>
      <c r="J523" s="1" t="s">
        <v>4445</v>
      </c>
      <c r="K523" s="1" t="s">
        <v>4446</v>
      </c>
      <c r="L523" s="1" t="s">
        <v>4447</v>
      </c>
      <c r="M523" s="1" t="s">
        <v>4448</v>
      </c>
      <c r="N523" s="1" t="s">
        <v>4449</v>
      </c>
      <c r="O523" s="1" t="s">
        <v>4450</v>
      </c>
    </row>
    <row r="524" s="1" customFormat="1" spans="1:15">
      <c r="A524" s="1" t="s">
        <v>15</v>
      </c>
      <c r="B524" s="1" t="s">
        <v>4451</v>
      </c>
      <c r="C524" s="1" t="s">
        <v>27</v>
      </c>
      <c r="F524" s="1" t="s">
        <v>4387</v>
      </c>
      <c r="G524" s="1" t="e">
        <f>-escent</f>
        <v>#NAME?</v>
      </c>
      <c r="I524" s="1" t="s">
        <v>4452</v>
      </c>
      <c r="J524" s="1" t="s">
        <v>4453</v>
      </c>
      <c r="K524" s="1" t="s">
        <v>4454</v>
      </c>
      <c r="L524" s="1" t="s">
        <v>4455</v>
      </c>
      <c r="M524" s="1" t="s">
        <v>4456</v>
      </c>
      <c r="N524" s="1" t="s">
        <v>4457</v>
      </c>
      <c r="O524" s="1" t="s">
        <v>4458</v>
      </c>
    </row>
    <row r="525" s="1" customFormat="1" spans="1:15">
      <c r="A525" s="1" t="s">
        <v>15</v>
      </c>
      <c r="B525" s="1" t="s">
        <v>4459</v>
      </c>
      <c r="C525" s="1" t="s">
        <v>123</v>
      </c>
      <c r="D525" s="1" t="s">
        <v>87</v>
      </c>
      <c r="F525" s="1" t="s">
        <v>4387</v>
      </c>
      <c r="G525" s="1" t="e">
        <f>-e</f>
        <v>#NAME?</v>
      </c>
      <c r="H525" s="1" t="e">
        <f>-sce</f>
        <v>#NAME?</v>
      </c>
      <c r="I525" s="1" t="s">
        <v>4460</v>
      </c>
      <c r="J525" s="1" t="s">
        <v>4461</v>
      </c>
      <c r="K525" s="1" t="s">
        <v>4462</v>
      </c>
      <c r="L525" s="1" t="s">
        <v>4463</v>
      </c>
      <c r="M525" s="1" t="s">
        <v>4464</v>
      </c>
      <c r="N525" s="1" t="s">
        <v>4465</v>
      </c>
      <c r="O525" s="1" t="s">
        <v>4466</v>
      </c>
    </row>
    <row r="526" s="1" customFormat="1" spans="1:15">
      <c r="A526" s="1" t="s">
        <v>15</v>
      </c>
      <c r="B526" s="1" t="s">
        <v>4467</v>
      </c>
      <c r="C526" s="1" t="s">
        <v>27</v>
      </c>
      <c r="F526" s="1" t="s">
        <v>4468</v>
      </c>
      <c r="G526" s="1" t="e">
        <f>-ate</f>
        <v>#NAME?</v>
      </c>
      <c r="I526" s="1" t="s">
        <v>4469</v>
      </c>
      <c r="J526" s="1" t="s">
        <v>4470</v>
      </c>
      <c r="K526" s="1" t="s">
        <v>4471</v>
      </c>
      <c r="L526" s="1" t="s">
        <v>4472</v>
      </c>
      <c r="M526" s="1" t="s">
        <v>4473</v>
      </c>
      <c r="N526" s="1" t="s">
        <v>4474</v>
      </c>
      <c r="O526" s="1" t="s">
        <v>4475</v>
      </c>
    </row>
    <row r="527" s="1" customFormat="1" spans="1:15">
      <c r="A527" s="1" t="s">
        <v>15</v>
      </c>
      <c r="B527" s="1" t="s">
        <v>4476</v>
      </c>
      <c r="C527" s="1" t="s">
        <v>27</v>
      </c>
      <c r="D527" s="1" t="s">
        <v>3894</v>
      </c>
      <c r="F527" s="1" t="s">
        <v>4468</v>
      </c>
      <c r="G527" s="1" t="e">
        <f>-ate</f>
        <v>#NAME?</v>
      </c>
      <c r="I527" s="1" t="s">
        <v>4477</v>
      </c>
      <c r="J527" s="1" t="s">
        <v>4478</v>
      </c>
      <c r="K527" s="1" t="s">
        <v>4479</v>
      </c>
      <c r="L527" s="1" t="s">
        <v>4480</v>
      </c>
      <c r="M527" s="1" t="s">
        <v>4481</v>
      </c>
      <c r="N527" s="1" t="s">
        <v>4482</v>
      </c>
      <c r="O527" s="1" t="s">
        <v>4483</v>
      </c>
    </row>
    <row r="528" s="1" customFormat="1" spans="1:15">
      <c r="A528" s="1" t="s">
        <v>15</v>
      </c>
      <c r="B528" s="1" t="s">
        <v>4484</v>
      </c>
      <c r="C528" s="1" t="s">
        <v>17</v>
      </c>
      <c r="F528" s="1" t="s">
        <v>4468</v>
      </c>
      <c r="G528" s="1" t="e">
        <f>-acy</f>
        <v>#NAME?</v>
      </c>
      <c r="I528" s="1" t="s">
        <v>4485</v>
      </c>
      <c r="J528" s="1" t="s">
        <v>4486</v>
      </c>
      <c r="K528" s="1" t="s">
        <v>4487</v>
      </c>
      <c r="L528" s="1" t="s">
        <v>4488</v>
      </c>
      <c r="M528" s="1" t="s">
        <v>4489</v>
      </c>
      <c r="N528" s="1" t="s">
        <v>4490</v>
      </c>
      <c r="O528" s="1" t="s">
        <v>4491</v>
      </c>
    </row>
    <row r="529" s="1" customFormat="1" spans="1:15">
      <c r="A529" s="1" t="s">
        <v>15</v>
      </c>
      <c r="B529" s="1" t="s">
        <v>4492</v>
      </c>
      <c r="C529" s="1" t="s">
        <v>17</v>
      </c>
      <c r="F529" s="1" t="s">
        <v>4468</v>
      </c>
      <c r="G529" s="1" t="e">
        <f>-ature</f>
        <v>#NAME?</v>
      </c>
      <c r="I529" s="1" t="s">
        <v>4493</v>
      </c>
      <c r="J529" s="1" t="s">
        <v>4494</v>
      </c>
      <c r="K529" s="1" t="s">
        <v>4495</v>
      </c>
      <c r="L529" s="1" t="s">
        <v>4496</v>
      </c>
      <c r="M529" s="1" t="s">
        <v>4497</v>
      </c>
      <c r="N529" s="1" t="s">
        <v>4498</v>
      </c>
      <c r="O529" s="1" t="s">
        <v>4499</v>
      </c>
    </row>
    <row r="530" s="1" customFormat="1" spans="1:15">
      <c r="A530" s="1" t="s">
        <v>15</v>
      </c>
      <c r="B530" s="1" t="s">
        <v>4500</v>
      </c>
      <c r="C530" s="1" t="s">
        <v>27</v>
      </c>
      <c r="F530" s="1" t="s">
        <v>4468</v>
      </c>
      <c r="G530" s="1" t="e">
        <f>-ary</f>
        <v>#NAME?</v>
      </c>
      <c r="I530" s="1" t="s">
        <v>4501</v>
      </c>
      <c r="J530" s="1" t="s">
        <v>4502</v>
      </c>
      <c r="K530" s="1" t="s">
        <v>4503</v>
      </c>
      <c r="L530" s="1" t="s">
        <v>4504</v>
      </c>
      <c r="M530" s="1" t="s">
        <v>4505</v>
      </c>
      <c r="N530" s="1" t="s">
        <v>4506</v>
      </c>
      <c r="O530" s="1" t="s">
        <v>4507</v>
      </c>
    </row>
    <row r="531" s="1" customFormat="1" spans="1:15">
      <c r="A531" s="1" t="s">
        <v>15</v>
      </c>
      <c r="B531" s="1" t="s">
        <v>4508</v>
      </c>
      <c r="C531" s="1" t="s">
        <v>27</v>
      </c>
      <c r="F531" s="1" t="s">
        <v>4468</v>
      </c>
      <c r="G531" s="1" t="e">
        <f>-al</f>
        <v>#NAME?</v>
      </c>
      <c r="I531" s="1" t="s">
        <v>4509</v>
      </c>
      <c r="J531" s="1" t="s">
        <v>4510</v>
      </c>
      <c r="K531" s="1" t="s">
        <v>4511</v>
      </c>
      <c r="L531" s="1" t="s">
        <v>4512</v>
      </c>
      <c r="M531" s="1" t="s">
        <v>4513</v>
      </c>
      <c r="N531" s="1" t="s">
        <v>4514</v>
      </c>
      <c r="O531" s="1" t="s">
        <v>4515</v>
      </c>
    </row>
    <row r="532" s="1" customFormat="1" spans="1:15">
      <c r="A532" s="1" t="s">
        <v>15</v>
      </c>
      <c r="B532" s="1" t="s">
        <v>4516</v>
      </c>
      <c r="C532" s="1" t="s">
        <v>1245</v>
      </c>
      <c r="F532" s="1" t="s">
        <v>4468</v>
      </c>
      <c r="G532" s="1" t="e">
        <f>-al</f>
        <v>#NAME?</v>
      </c>
      <c r="H532" s="1" t="e">
        <f>-ly</f>
        <v>#NAME?</v>
      </c>
      <c r="I532" s="1" t="s">
        <v>4517</v>
      </c>
      <c r="J532" s="1" t="s">
        <v>4518</v>
      </c>
      <c r="K532" s="1" t="s">
        <v>4519</v>
      </c>
      <c r="L532" s="1" t="s">
        <v>4520</v>
      </c>
      <c r="M532" s="1" t="s">
        <v>4521</v>
      </c>
      <c r="N532" s="1" t="s">
        <v>4522</v>
      </c>
      <c r="O532" s="1" t="s">
        <v>4523</v>
      </c>
    </row>
    <row r="533" s="1" customFormat="1" spans="1:15">
      <c r="A533" s="1" t="s">
        <v>15</v>
      </c>
      <c r="B533" s="1" t="s">
        <v>4524</v>
      </c>
      <c r="C533" s="1" t="s">
        <v>123</v>
      </c>
      <c r="D533" s="1" t="s">
        <v>3867</v>
      </c>
      <c r="F533" s="1" t="s">
        <v>4468</v>
      </c>
      <c r="G533" s="1" t="e">
        <f>-ate</f>
        <v>#NAME?</v>
      </c>
      <c r="I533" s="1" t="s">
        <v>4525</v>
      </c>
      <c r="J533" s="1" t="s">
        <v>4526</v>
      </c>
      <c r="K533" s="1" t="s">
        <v>4527</v>
      </c>
      <c r="L533" s="1" t="s">
        <v>4528</v>
      </c>
      <c r="M533" s="1" t="s">
        <v>4529</v>
      </c>
      <c r="N533" s="1" t="s">
        <v>4530</v>
      </c>
      <c r="O533" s="1" t="s">
        <v>4531</v>
      </c>
    </row>
    <row r="534" s="1" customFormat="1" spans="1:15">
      <c r="A534" s="1" t="s">
        <v>15</v>
      </c>
      <c r="B534" s="1" t="s">
        <v>4532</v>
      </c>
      <c r="C534" s="1" t="s">
        <v>17</v>
      </c>
      <c r="D534" s="1" t="s">
        <v>4012</v>
      </c>
      <c r="F534" s="1" t="s">
        <v>4468</v>
      </c>
      <c r="G534" s="1" t="e">
        <f>-ation</f>
        <v>#NAME?</v>
      </c>
      <c r="I534" s="1" t="s">
        <v>4533</v>
      </c>
      <c r="J534" s="1" t="s">
        <v>4534</v>
      </c>
      <c r="K534" s="1" t="s">
        <v>4535</v>
      </c>
      <c r="L534" s="1" t="s">
        <v>4536</v>
      </c>
      <c r="M534" s="1" t="s">
        <v>4537</v>
      </c>
      <c r="N534" s="1" t="s">
        <v>4538</v>
      </c>
      <c r="O534" s="1" t="s">
        <v>4539</v>
      </c>
    </row>
    <row r="535" s="1" customFormat="1" spans="1:15">
      <c r="A535" s="1" t="s">
        <v>15</v>
      </c>
      <c r="B535" s="1" t="s">
        <v>4540</v>
      </c>
      <c r="C535" s="1" t="s">
        <v>123</v>
      </c>
      <c r="D535" s="1" t="s">
        <v>1585</v>
      </c>
      <c r="F535" s="1" t="s">
        <v>4468</v>
      </c>
      <c r="G535" s="1" t="e">
        <f>-ate</f>
        <v>#NAME?</v>
      </c>
      <c r="I535" s="1" t="s">
        <v>4541</v>
      </c>
      <c r="J535" s="1" t="s">
        <v>4542</v>
      </c>
      <c r="K535" s="1" t="s">
        <v>4543</v>
      </c>
      <c r="L535" s="1" t="s">
        <v>4544</v>
      </c>
      <c r="M535" s="1" t="s">
        <v>4545</v>
      </c>
      <c r="N535" s="1" t="s">
        <v>4546</v>
      </c>
      <c r="O535" s="1" t="s">
        <v>4547</v>
      </c>
    </row>
    <row r="536" s="1" customFormat="1" spans="1:15">
      <c r="A536" s="1" t="s">
        <v>15</v>
      </c>
      <c r="B536" s="1" t="s">
        <v>4548</v>
      </c>
      <c r="C536" s="1" t="s">
        <v>362</v>
      </c>
      <c r="F536" s="1" t="s">
        <v>4549</v>
      </c>
      <c r="G536" s="1" t="e">
        <f>-ense</f>
        <v>#NAME?</v>
      </c>
      <c r="I536" s="1" t="s">
        <v>4550</v>
      </c>
      <c r="J536" s="1" t="s">
        <v>4551</v>
      </c>
      <c r="K536" s="1" t="s">
        <v>4552</v>
      </c>
      <c r="L536" s="1" t="s">
        <v>4553</v>
      </c>
      <c r="M536" s="1" t="s">
        <v>4554</v>
      </c>
      <c r="N536" s="1" t="s">
        <v>4555</v>
      </c>
      <c r="O536" s="1" t="s">
        <v>4556</v>
      </c>
    </row>
    <row r="537" s="1" customFormat="1" spans="1:15">
      <c r="A537" s="1" t="s">
        <v>15</v>
      </c>
      <c r="B537" s="1" t="s">
        <v>4557</v>
      </c>
      <c r="C537" s="1" t="s">
        <v>27</v>
      </c>
      <c r="F537" s="1" t="s">
        <v>4549</v>
      </c>
      <c r="G537" s="1" t="e">
        <f>-it</f>
        <v>#NAME?</v>
      </c>
      <c r="I537" s="1" t="s">
        <v>4558</v>
      </c>
      <c r="J537" s="1" t="s">
        <v>4559</v>
      </c>
      <c r="K537" s="1" t="s">
        <v>4560</v>
      </c>
      <c r="L537" s="1" t="s">
        <v>4561</v>
      </c>
      <c r="M537" s="1" t="s">
        <v>4562</v>
      </c>
      <c r="N537" s="1" t="s">
        <v>4563</v>
      </c>
      <c r="O537" s="1" t="s">
        <v>4564</v>
      </c>
    </row>
    <row r="538" s="1" customFormat="1" spans="1:15">
      <c r="A538" s="1" t="s">
        <v>15</v>
      </c>
      <c r="B538" s="1" t="s">
        <v>4565</v>
      </c>
      <c r="C538" s="1" t="s">
        <v>27</v>
      </c>
      <c r="D538" s="1" t="s">
        <v>3894</v>
      </c>
      <c r="F538" s="1" t="s">
        <v>4557</v>
      </c>
      <c r="I538" s="1" t="s">
        <v>4566</v>
      </c>
      <c r="J538" s="1" t="s">
        <v>4567</v>
      </c>
      <c r="K538" s="1" t="s">
        <v>4568</v>
      </c>
      <c r="L538" s="1" t="s">
        <v>4569</v>
      </c>
      <c r="M538" s="1" t="s">
        <v>4570</v>
      </c>
      <c r="N538" s="1" t="s">
        <v>4571</v>
      </c>
      <c r="O538" s="1" t="s">
        <v>4572</v>
      </c>
    </row>
    <row r="539" s="1" customFormat="1" spans="1:15">
      <c r="A539" s="1" t="s">
        <v>15</v>
      </c>
      <c r="B539" s="1" t="s">
        <v>4573</v>
      </c>
      <c r="C539" s="1" t="s">
        <v>17</v>
      </c>
      <c r="F539" s="1" t="s">
        <v>4574</v>
      </c>
      <c r="G539" s="1" t="e">
        <f>-ure</f>
        <v>#NAME?</v>
      </c>
      <c r="I539" s="1" t="s">
        <v>4575</v>
      </c>
      <c r="J539" s="1" t="s">
        <v>4576</v>
      </c>
      <c r="K539" s="1" t="s">
        <v>4577</v>
      </c>
      <c r="L539" s="1" t="s">
        <v>4578</v>
      </c>
      <c r="M539" s="1" t="s">
        <v>4579</v>
      </c>
      <c r="N539" s="1" t="s">
        <v>4580</v>
      </c>
      <c r="O539" s="1" t="s">
        <v>4581</v>
      </c>
    </row>
    <row r="540" s="1" customFormat="1" spans="1:15">
      <c r="A540" s="1" t="s">
        <v>15</v>
      </c>
      <c r="B540" s="1" t="s">
        <v>4582</v>
      </c>
      <c r="C540" s="1" t="s">
        <v>279</v>
      </c>
      <c r="F540" s="1" t="s">
        <v>4574</v>
      </c>
      <c r="G540" s="1" t="e">
        <f>-ure</f>
        <v>#NAME?</v>
      </c>
      <c r="H540" s="1" t="e">
        <f>-ly</f>
        <v>#NAME?</v>
      </c>
      <c r="I540" s="1" t="s">
        <v>4583</v>
      </c>
      <c r="J540" s="1" t="s">
        <v>4584</v>
      </c>
      <c r="K540" s="1" t="s">
        <v>4585</v>
      </c>
      <c r="L540" s="1" t="s">
        <v>4586</v>
      </c>
      <c r="M540" s="1" t="s">
        <v>4587</v>
      </c>
      <c r="N540" s="1" t="s">
        <v>4588</v>
      </c>
      <c r="O540" s="1" t="s">
        <v>4589</v>
      </c>
    </row>
    <row r="541" s="1" customFormat="1" spans="1:15">
      <c r="A541" s="1" t="s">
        <v>15</v>
      </c>
      <c r="B541" s="1" t="s">
        <v>4590</v>
      </c>
      <c r="C541" s="1" t="s">
        <v>17</v>
      </c>
      <c r="F541" s="1" t="s">
        <v>4549</v>
      </c>
      <c r="G541" s="1" t="e">
        <f>-ense</f>
        <v>#NAME?</v>
      </c>
      <c r="H541" s="1" t="e">
        <f>-ing</f>
        <v>#NAME?</v>
      </c>
      <c r="I541" s="1" t="s">
        <v>4591</v>
      </c>
      <c r="J541" s="1" t="s">
        <v>4592</v>
      </c>
      <c r="K541" s="1" t="s">
        <v>4593</v>
      </c>
      <c r="L541" s="1" t="s">
        <v>4594</v>
      </c>
      <c r="M541" s="1" t="s">
        <v>4595</v>
      </c>
      <c r="N541" s="1" t="s">
        <v>4596</v>
      </c>
      <c r="O541" s="1" t="s">
        <v>4597</v>
      </c>
    </row>
    <row r="542" s="1" customFormat="1" spans="1:15">
      <c r="A542" s="1" t="s">
        <v>15</v>
      </c>
      <c r="B542" s="1" t="s">
        <v>4598</v>
      </c>
      <c r="C542" s="1" t="s">
        <v>27</v>
      </c>
      <c r="F542" s="1" t="s">
        <v>4549</v>
      </c>
      <c r="G542" s="1" t="e">
        <f>-ense</f>
        <v>#NAME?</v>
      </c>
      <c r="H542" s="1" t="e">
        <f>-ed</f>
        <v>#NAME?</v>
      </c>
      <c r="I542" s="1" t="s">
        <v>4599</v>
      </c>
      <c r="J542" s="1" t="s">
        <v>4600</v>
      </c>
      <c r="K542" s="1" t="s">
        <v>4601</v>
      </c>
      <c r="L542" s="1" t="s">
        <v>4602</v>
      </c>
      <c r="M542" s="1" t="s">
        <v>4603</v>
      </c>
      <c r="N542" s="1" t="s">
        <v>4604</v>
      </c>
      <c r="O542" s="1" t="s">
        <v>4605</v>
      </c>
    </row>
    <row r="543" s="1" customFormat="1" spans="1:15">
      <c r="A543" s="1" t="s">
        <v>15</v>
      </c>
      <c r="B543" s="1" t="s">
        <v>4606</v>
      </c>
      <c r="C543" s="1" t="s">
        <v>17</v>
      </c>
      <c r="F543" s="1" t="s">
        <v>4549</v>
      </c>
      <c r="G543" s="1" t="e">
        <f>-ense</f>
        <v>#NAME?</v>
      </c>
      <c r="H543" s="1" t="e">
        <f>-ee</f>
        <v>#NAME?</v>
      </c>
      <c r="I543" s="1" t="s">
        <v>4607</v>
      </c>
      <c r="J543" s="1" t="s">
        <v>4608</v>
      </c>
      <c r="K543" s="1" t="s">
        <v>4609</v>
      </c>
      <c r="L543" s="1" t="s">
        <v>4610</v>
      </c>
      <c r="M543" s="1" t="s">
        <v>4611</v>
      </c>
      <c r="N543" s="1" t="s">
        <v>4612</v>
      </c>
      <c r="O543" s="1" t="s">
        <v>4613</v>
      </c>
    </row>
    <row r="544" s="1" customFormat="1" spans="1:15">
      <c r="A544" s="1" t="s">
        <v>15</v>
      </c>
      <c r="B544" s="1" t="s">
        <v>4614</v>
      </c>
      <c r="C544" s="1" t="s">
        <v>17</v>
      </c>
      <c r="F544" s="1" t="s">
        <v>4549</v>
      </c>
      <c r="G544" s="1" t="e">
        <f>-ense</f>
        <v>#NAME?</v>
      </c>
      <c r="H544" s="1" t="e">
        <f>-_xleta.or</f>
        <v>#VALUE!</v>
      </c>
      <c r="I544" s="1" t="s">
        <v>4615</v>
      </c>
      <c r="J544" s="1" t="s">
        <v>4616</v>
      </c>
      <c r="K544" s="1" t="s">
        <v>4617</v>
      </c>
      <c r="L544" s="1" t="s">
        <v>4618</v>
      </c>
      <c r="M544" s="1" t="s">
        <v>4619</v>
      </c>
      <c r="N544" s="1" t="s">
        <v>4620</v>
      </c>
      <c r="O544" s="1" t="s">
        <v>4621</v>
      </c>
    </row>
    <row r="545" s="1" customFormat="1" spans="1:15">
      <c r="A545" s="1" t="s">
        <v>15</v>
      </c>
      <c r="B545" s="1" t="s">
        <v>4622</v>
      </c>
      <c r="C545" s="1" t="s">
        <v>27</v>
      </c>
      <c r="D545" s="1" t="s">
        <v>4623</v>
      </c>
      <c r="F545" s="1" t="s">
        <v>4549</v>
      </c>
      <c r="G545" s="1" t="e">
        <f>-ense</f>
        <v>#NAME?</v>
      </c>
      <c r="H545" s="1" t="e">
        <f>-ed</f>
        <v>#NAME?</v>
      </c>
      <c r="I545" s="1" t="s">
        <v>4624</v>
      </c>
      <c r="J545" s="1" t="s">
        <v>4625</v>
      </c>
      <c r="K545" s="1" t="s">
        <v>4626</v>
      </c>
      <c r="L545" s="1" t="s">
        <v>4627</v>
      </c>
      <c r="M545" s="1" t="s">
        <v>4628</v>
      </c>
      <c r="N545" s="1" t="s">
        <v>4629</v>
      </c>
      <c r="O545" s="1" t="s">
        <v>4630</v>
      </c>
    </row>
    <row r="546" s="1" customFormat="1" spans="1:15">
      <c r="A546" s="1" t="s">
        <v>15</v>
      </c>
      <c r="B546" s="1" t="s">
        <v>4631</v>
      </c>
      <c r="C546" s="1" t="s">
        <v>362</v>
      </c>
      <c r="F546" s="1" t="s">
        <v>4631</v>
      </c>
      <c r="I546" s="1" t="s">
        <v>4632</v>
      </c>
      <c r="J546" s="1" t="s">
        <v>4633</v>
      </c>
      <c r="K546" s="1" t="s">
        <v>4634</v>
      </c>
      <c r="L546" s="1" t="s">
        <v>4635</v>
      </c>
      <c r="M546" s="1" t="s">
        <v>4636</v>
      </c>
      <c r="N546" s="1" t="s">
        <v>4637</v>
      </c>
      <c r="O546" s="1" t="s">
        <v>4638</v>
      </c>
    </row>
    <row r="547" s="1" customFormat="1" spans="1:15">
      <c r="A547" s="1" t="s">
        <v>15</v>
      </c>
      <c r="B547" s="1" t="s">
        <v>4639</v>
      </c>
      <c r="C547" s="1" t="s">
        <v>27</v>
      </c>
      <c r="F547" s="1" t="s">
        <v>4631</v>
      </c>
      <c r="G547" s="1" t="e">
        <f>-ed</f>
        <v>#NAME?</v>
      </c>
      <c r="I547" s="1" t="s">
        <v>4640</v>
      </c>
      <c r="J547" s="1" t="s">
        <v>4641</v>
      </c>
      <c r="K547" s="1" t="s">
        <v>4642</v>
      </c>
      <c r="L547" s="1" t="s">
        <v>4643</v>
      </c>
      <c r="M547" s="1" t="s">
        <v>4644</v>
      </c>
      <c r="N547" s="1" t="s">
        <v>4645</v>
      </c>
      <c r="O547" s="1" t="s">
        <v>4646</v>
      </c>
    </row>
    <row r="548" s="1" customFormat="1" spans="1:15">
      <c r="A548" s="1" t="s">
        <v>15</v>
      </c>
      <c r="B548" s="1" t="s">
        <v>4647</v>
      </c>
      <c r="C548" s="1" t="s">
        <v>17</v>
      </c>
      <c r="F548" s="1" t="s">
        <v>4631</v>
      </c>
      <c r="G548" s="1" t="e">
        <f>-ation</f>
        <v>#NAME?</v>
      </c>
      <c r="I548" s="1" t="s">
        <v>4648</v>
      </c>
      <c r="J548" s="1" t="s">
        <v>4649</v>
      </c>
      <c r="K548" s="1" t="s">
        <v>4650</v>
      </c>
      <c r="L548" s="1" t="s">
        <v>4651</v>
      </c>
      <c r="M548" s="1" t="s">
        <v>4652</v>
      </c>
      <c r="N548" s="1" t="s">
        <v>4653</v>
      </c>
      <c r="O548" s="1" t="s">
        <v>4654</v>
      </c>
    </row>
    <row r="549" s="1" customFormat="1" spans="1:15">
      <c r="A549" s="1" t="s">
        <v>15</v>
      </c>
      <c r="B549" s="1" t="s">
        <v>4655</v>
      </c>
      <c r="C549" s="1" t="s">
        <v>123</v>
      </c>
      <c r="D549" s="1" t="s">
        <v>204</v>
      </c>
      <c r="F549" s="1" t="s">
        <v>4656</v>
      </c>
      <c r="G549" s="1" t="e">
        <f>-ate</f>
        <v>#NAME?</v>
      </c>
      <c r="I549" s="1" t="s">
        <v>4657</v>
      </c>
      <c r="J549" s="1" t="s">
        <v>4658</v>
      </c>
      <c r="K549" s="1" t="s">
        <v>4659</v>
      </c>
      <c r="L549" s="1" t="s">
        <v>4660</v>
      </c>
      <c r="M549" s="1" t="s">
        <v>4661</v>
      </c>
      <c r="N549" s="1" t="s">
        <v>4662</v>
      </c>
      <c r="O549" s="1" t="s">
        <v>4663</v>
      </c>
    </row>
    <row r="550" s="1" customFormat="1" spans="1:15">
      <c r="A550" s="1" t="s">
        <v>15</v>
      </c>
      <c r="B550" s="1" t="s">
        <v>4664</v>
      </c>
      <c r="C550" s="1" t="s">
        <v>27</v>
      </c>
      <c r="D550" s="1" t="s">
        <v>1134</v>
      </c>
      <c r="F550" s="1" t="s">
        <v>4656</v>
      </c>
      <c r="G550" s="1" t="e">
        <f>-ary</f>
        <v>#NAME?</v>
      </c>
      <c r="I550" s="1" t="s">
        <v>4665</v>
      </c>
      <c r="J550" s="1" t="s">
        <v>4666</v>
      </c>
      <c r="K550" s="1" t="s">
        <v>4667</v>
      </c>
      <c r="L550" s="1" t="s">
        <v>4668</v>
      </c>
      <c r="M550" s="1" t="s">
        <v>4669</v>
      </c>
      <c r="N550" s="1" t="s">
        <v>4670</v>
      </c>
      <c r="O550" s="1" t="s">
        <v>4671</v>
      </c>
    </row>
    <row r="551" s="1" customFormat="1" spans="1:15">
      <c r="A551" s="1" t="s">
        <v>15</v>
      </c>
      <c r="B551" s="1" t="s">
        <v>4672</v>
      </c>
      <c r="C551" s="1" t="s">
        <v>27</v>
      </c>
      <c r="D551" s="1" t="s">
        <v>1703</v>
      </c>
      <c r="F551" s="1" t="s">
        <v>4656</v>
      </c>
      <c r="G551" s="1" t="e">
        <f>-al</f>
        <v>#NAME?</v>
      </c>
      <c r="I551" s="1" t="s">
        <v>4673</v>
      </c>
      <c r="J551" s="1" t="s">
        <v>4674</v>
      </c>
      <c r="K551" s="1" t="s">
        <v>4675</v>
      </c>
      <c r="L551" s="1" t="s">
        <v>4676</v>
      </c>
      <c r="M551" s="1" t="s">
        <v>4677</v>
      </c>
      <c r="N551" s="1" t="s">
        <v>4678</v>
      </c>
      <c r="O551" s="1" t="s">
        <v>4679</v>
      </c>
    </row>
    <row r="552" s="1" customFormat="1" spans="1:15">
      <c r="A552" s="1" t="s">
        <v>15</v>
      </c>
      <c r="B552" s="1" t="s">
        <v>4680</v>
      </c>
      <c r="C552" s="1" t="s">
        <v>27</v>
      </c>
      <c r="F552" s="1" t="s">
        <v>4631</v>
      </c>
      <c r="G552" s="1" t="e">
        <f>-less</f>
        <v>#NAME?</v>
      </c>
      <c r="I552" s="1" t="s">
        <v>4681</v>
      </c>
      <c r="J552" s="1" t="s">
        <v>4682</v>
      </c>
      <c r="K552" s="1" t="s">
        <v>4683</v>
      </c>
      <c r="L552" s="1" t="s">
        <v>4684</v>
      </c>
      <c r="M552" s="1" t="s">
        <v>4685</v>
      </c>
      <c r="N552" s="1" t="s">
        <v>4686</v>
      </c>
      <c r="O552" s="1" t="s">
        <v>4687</v>
      </c>
    </row>
    <row r="553" s="1" customFormat="1" spans="1:15">
      <c r="A553" s="1" t="s">
        <v>15</v>
      </c>
      <c r="B553" s="1" t="s">
        <v>4688</v>
      </c>
      <c r="C553" s="1" t="s">
        <v>27</v>
      </c>
      <c r="D553" s="1" t="s">
        <v>1703</v>
      </c>
      <c r="F553" s="1" t="s">
        <v>4689</v>
      </c>
      <c r="I553" s="1" t="s">
        <v>4690</v>
      </c>
      <c r="J553" s="1" t="s">
        <v>4691</v>
      </c>
      <c r="K553" s="1" t="s">
        <v>4692</v>
      </c>
      <c r="L553" s="1" t="s">
        <v>4693</v>
      </c>
      <c r="M553" s="1" t="s">
        <v>4694</v>
      </c>
      <c r="N553" s="1" t="s">
        <v>4695</v>
      </c>
      <c r="O553" s="1" t="s">
        <v>4696</v>
      </c>
    </row>
    <row r="554" s="1" customFormat="1" spans="1:15">
      <c r="A554" s="1" t="s">
        <v>15</v>
      </c>
      <c r="B554" s="1" t="s">
        <v>4697</v>
      </c>
      <c r="C554" s="1" t="s">
        <v>27</v>
      </c>
      <c r="F554" s="1" t="s">
        <v>4656</v>
      </c>
      <c r="G554" s="1" t="e">
        <f>-al</f>
        <v>#NAME?</v>
      </c>
      <c r="I554" s="1" t="s">
        <v>4698</v>
      </c>
      <c r="J554" s="1" t="s">
        <v>4699</v>
      </c>
      <c r="K554" s="1" t="s">
        <v>4700</v>
      </c>
      <c r="L554" s="1" t="s">
        <v>4701</v>
      </c>
      <c r="M554" s="1" t="s">
        <v>4702</v>
      </c>
      <c r="N554" s="1" t="s">
        <v>4703</v>
      </c>
      <c r="O554" s="1" t="s">
        <v>4704</v>
      </c>
    </row>
    <row r="555" s="1" customFormat="1" spans="1:15">
      <c r="A555" s="1" t="s">
        <v>15</v>
      </c>
      <c r="B555" s="1" t="s">
        <v>4705</v>
      </c>
      <c r="C555" s="1" t="s">
        <v>123</v>
      </c>
      <c r="D555" s="1" t="s">
        <v>87</v>
      </c>
      <c r="F555" s="1" t="s">
        <v>4631</v>
      </c>
      <c r="I555" s="1" t="s">
        <v>4706</v>
      </c>
      <c r="J555" s="1" t="s">
        <v>4707</v>
      </c>
      <c r="K555" s="1" t="s">
        <v>4708</v>
      </c>
      <c r="L555" s="1" t="s">
        <v>4709</v>
      </c>
      <c r="M555" s="1" t="s">
        <v>4710</v>
      </c>
      <c r="N555" s="1" t="s">
        <v>4711</v>
      </c>
      <c r="O555" s="1" t="s">
        <v>4712</v>
      </c>
    </row>
    <row r="556" s="1" customFormat="1" spans="1:15">
      <c r="A556" s="1" t="s">
        <v>15</v>
      </c>
      <c r="B556" s="1" t="s">
        <v>4713</v>
      </c>
      <c r="C556" s="1" t="s">
        <v>27</v>
      </c>
      <c r="F556" s="1" t="s">
        <v>4714</v>
      </c>
      <c r="G556" s="1" t="e">
        <f>-ar</f>
        <v>#NAME?</v>
      </c>
      <c r="I556" s="1" t="s">
        <v>4715</v>
      </c>
      <c r="J556" s="1" t="s">
        <v>4716</v>
      </c>
      <c r="K556" s="1" t="s">
        <v>4717</v>
      </c>
      <c r="L556" s="1" t="s">
        <v>4718</v>
      </c>
      <c r="M556" s="1" t="s">
        <v>4719</v>
      </c>
      <c r="N556" s="1" t="s">
        <v>4720</v>
      </c>
      <c r="O556" s="1" t="s">
        <v>4721</v>
      </c>
    </row>
    <row r="557" s="1" customFormat="1" spans="1:15">
      <c r="A557" s="1" t="s">
        <v>15</v>
      </c>
      <c r="B557" s="1" t="s">
        <v>4722</v>
      </c>
      <c r="C557" s="1" t="s">
        <v>123</v>
      </c>
      <c r="D557" s="1" t="s">
        <v>725</v>
      </c>
      <c r="F557" s="1" t="s">
        <v>4723</v>
      </c>
      <c r="I557" s="1" t="s">
        <v>4724</v>
      </c>
      <c r="J557" s="1" t="s">
        <v>4725</v>
      </c>
      <c r="K557" s="1" t="s">
        <v>4726</v>
      </c>
      <c r="L557" s="1" t="s">
        <v>4727</v>
      </c>
      <c r="M557" s="1" t="s">
        <v>4728</v>
      </c>
      <c r="N557" s="1" t="s">
        <v>4729</v>
      </c>
      <c r="O557" s="1" t="s">
        <v>4730</v>
      </c>
    </row>
    <row r="558" s="1" customFormat="1" spans="1:15">
      <c r="A558" s="1" t="s">
        <v>15</v>
      </c>
      <c r="B558" s="1" t="s">
        <v>4731</v>
      </c>
      <c r="C558" s="1" t="s">
        <v>362</v>
      </c>
      <c r="D558" s="1" t="s">
        <v>4732</v>
      </c>
      <c r="F558" s="1" t="s">
        <v>4714</v>
      </c>
      <c r="I558" s="1" t="s">
        <v>4733</v>
      </c>
      <c r="J558" s="1" t="s">
        <v>4734</v>
      </c>
      <c r="K558" s="1" t="s">
        <v>4735</v>
      </c>
      <c r="L558" s="1" t="s">
        <v>4736</v>
      </c>
      <c r="M558" s="1" t="s">
        <v>4737</v>
      </c>
      <c r="N558" s="1" t="s">
        <v>4738</v>
      </c>
      <c r="O558" s="1" t="s">
        <v>4739</v>
      </c>
    </row>
    <row r="559" s="1" customFormat="1" spans="1:15">
      <c r="A559" s="1" t="s">
        <v>15</v>
      </c>
      <c r="B559" s="1" t="s">
        <v>4740</v>
      </c>
      <c r="C559" s="1" t="s">
        <v>17</v>
      </c>
      <c r="F559" s="1" t="s">
        <v>4714</v>
      </c>
      <c r="G559" s="1" t="e">
        <f>-age</f>
        <v>#NAME?</v>
      </c>
      <c r="I559" s="1" t="s">
        <v>4741</v>
      </c>
      <c r="J559" s="1" t="s">
        <v>4742</v>
      </c>
      <c r="K559" s="1" t="s">
        <v>4743</v>
      </c>
      <c r="L559" s="1" t="s">
        <v>4744</v>
      </c>
      <c r="M559" s="1" t="s">
        <v>4745</v>
      </c>
      <c r="N559" s="1" t="s">
        <v>4746</v>
      </c>
      <c r="O559" s="1" t="s">
        <v>4747</v>
      </c>
    </row>
    <row r="560" s="1" customFormat="1" spans="1:15">
      <c r="A560" s="1" t="s">
        <v>15</v>
      </c>
      <c r="B560" s="1" t="s">
        <v>4748</v>
      </c>
      <c r="C560" s="1" t="s">
        <v>17</v>
      </c>
      <c r="D560" s="1" t="s">
        <v>4749</v>
      </c>
      <c r="F560" s="1" t="s">
        <v>4714</v>
      </c>
      <c r="I560" s="1" t="s">
        <v>4750</v>
      </c>
      <c r="J560" s="1" t="s">
        <v>4751</v>
      </c>
      <c r="K560" s="1" t="s">
        <v>4752</v>
      </c>
      <c r="L560" s="1" t="s">
        <v>4753</v>
      </c>
      <c r="M560" s="1" t="s">
        <v>4754</v>
      </c>
      <c r="N560" s="1" t="s">
        <v>4755</v>
      </c>
      <c r="O560" s="1" t="s">
        <v>4756</v>
      </c>
    </row>
    <row r="561" s="1" customFormat="1" spans="1:15">
      <c r="A561" s="1" t="s">
        <v>15</v>
      </c>
      <c r="B561" s="1" t="s">
        <v>4757</v>
      </c>
      <c r="C561" s="1" t="s">
        <v>17</v>
      </c>
      <c r="D561" s="1" t="s">
        <v>4758</v>
      </c>
      <c r="F561" s="1" t="s">
        <v>4714</v>
      </c>
      <c r="I561" s="1" t="s">
        <v>4759</v>
      </c>
      <c r="J561" s="1" t="s">
        <v>4760</v>
      </c>
      <c r="K561" s="1" t="s">
        <v>4761</v>
      </c>
      <c r="L561" s="1" t="s">
        <v>4762</v>
      </c>
      <c r="M561" s="1" t="s">
        <v>4763</v>
      </c>
      <c r="N561" s="1" t="s">
        <v>4764</v>
      </c>
      <c r="O561" s="1" t="s">
        <v>4765</v>
      </c>
    </row>
    <row r="562" s="1" customFormat="1" spans="1:15">
      <c r="A562" s="1" t="s">
        <v>15</v>
      </c>
      <c r="B562" s="1" t="s">
        <v>4766</v>
      </c>
      <c r="C562" s="1" t="s">
        <v>123</v>
      </c>
      <c r="D562" s="1" t="s">
        <v>1847</v>
      </c>
      <c r="F562" s="1" t="s">
        <v>4714</v>
      </c>
      <c r="I562" s="1" t="s">
        <v>4767</v>
      </c>
      <c r="J562" s="1" t="s">
        <v>4768</v>
      </c>
      <c r="K562" s="1" t="s">
        <v>4769</v>
      </c>
      <c r="L562" s="1" t="s">
        <v>4770</v>
      </c>
      <c r="M562" s="1" t="s">
        <v>4771</v>
      </c>
      <c r="N562" s="1" t="s">
        <v>4772</v>
      </c>
      <c r="O562" s="1" t="s">
        <v>4773</v>
      </c>
    </row>
    <row r="563" s="1" customFormat="1" spans="1:15">
      <c r="A563" s="1" t="s">
        <v>15</v>
      </c>
      <c r="B563" s="1" t="s">
        <v>4774</v>
      </c>
      <c r="C563" s="1" t="s">
        <v>17</v>
      </c>
      <c r="F563" s="1" t="s">
        <v>4775</v>
      </c>
      <c r="G563" s="1" t="e">
        <f>-en</f>
        <v>#NAME?</v>
      </c>
      <c r="I563" s="1" t="s">
        <v>4776</v>
      </c>
      <c r="J563" s="1" t="s">
        <v>4777</v>
      </c>
      <c r="K563" s="1" t="s">
        <v>4778</v>
      </c>
      <c r="L563" s="1" t="s">
        <v>4779</v>
      </c>
      <c r="M563" s="1" t="s">
        <v>4780</v>
      </c>
      <c r="N563" s="1" t="s">
        <v>4781</v>
      </c>
      <c r="O563" s="1" t="s">
        <v>4782</v>
      </c>
    </row>
    <row r="564" s="1" customFormat="1" spans="1:15">
      <c r="A564" s="1" t="s">
        <v>15</v>
      </c>
      <c r="B564" s="1" t="s">
        <v>4783</v>
      </c>
      <c r="C564" s="1" t="s">
        <v>123</v>
      </c>
      <c r="D564" s="1" t="s">
        <v>87</v>
      </c>
      <c r="F564" s="1" t="s">
        <v>4714</v>
      </c>
      <c r="G564" s="1" t="e">
        <f>-ate</f>
        <v>#NAME?</v>
      </c>
      <c r="I564" s="1" t="s">
        <v>4784</v>
      </c>
      <c r="J564" s="1" t="s">
        <v>4785</v>
      </c>
      <c r="K564" s="1" t="s">
        <v>4786</v>
      </c>
      <c r="L564" s="1" t="s">
        <v>4787</v>
      </c>
      <c r="M564" s="1" t="s">
        <v>4788</v>
      </c>
      <c r="N564" s="1" t="s">
        <v>4789</v>
      </c>
      <c r="O564" s="1" t="s">
        <v>4790</v>
      </c>
    </row>
    <row r="565" s="1" customFormat="1" spans="1:15">
      <c r="A565" s="1" t="s">
        <v>15</v>
      </c>
      <c r="B565" s="1" t="s">
        <v>4791</v>
      </c>
      <c r="C565" s="1" t="s">
        <v>17</v>
      </c>
      <c r="D565" s="1" t="s">
        <v>4792</v>
      </c>
      <c r="F565" s="1" t="s">
        <v>4714</v>
      </c>
      <c r="I565" s="1" t="s">
        <v>4793</v>
      </c>
      <c r="J565" s="1" t="s">
        <v>4794</v>
      </c>
      <c r="K565" s="1" t="s">
        <v>4795</v>
      </c>
      <c r="L565" s="1" t="s">
        <v>4796</v>
      </c>
      <c r="M565" s="1" t="s">
        <v>4797</v>
      </c>
      <c r="N565" s="1" t="s">
        <v>4798</v>
      </c>
      <c r="O565" s="1" t="s">
        <v>4799</v>
      </c>
    </row>
    <row r="566" s="1" customFormat="1" spans="1:15">
      <c r="A566" s="1" t="s">
        <v>15</v>
      </c>
      <c r="B566" s="1" t="s">
        <v>4800</v>
      </c>
      <c r="C566" s="1" t="s">
        <v>123</v>
      </c>
      <c r="D566" s="1" t="s">
        <v>204</v>
      </c>
      <c r="F566" s="1" t="s">
        <v>4801</v>
      </c>
      <c r="G566" s="1" t="e">
        <f>-ate</f>
        <v>#NAME?</v>
      </c>
      <c r="I566" s="1" t="s">
        <v>4802</v>
      </c>
      <c r="J566" s="1" t="s">
        <v>4803</v>
      </c>
      <c r="K566" s="1" t="s">
        <v>4804</v>
      </c>
      <c r="L566" s="1" t="s">
        <v>4805</v>
      </c>
      <c r="M566" s="1" t="s">
        <v>4806</v>
      </c>
      <c r="N566" s="1" t="s">
        <v>4807</v>
      </c>
      <c r="O566" s="1" t="s">
        <v>4808</v>
      </c>
    </row>
    <row r="567" s="1" customFormat="1" spans="1:15">
      <c r="A567" s="1" t="s">
        <v>15</v>
      </c>
      <c r="B567" s="1" t="s">
        <v>4809</v>
      </c>
      <c r="C567" s="1" t="s">
        <v>17</v>
      </c>
      <c r="D567" s="1" t="s">
        <v>204</v>
      </c>
      <c r="F567" s="1" t="s">
        <v>4801</v>
      </c>
      <c r="G567" s="1" t="s">
        <v>4810</v>
      </c>
      <c r="H567" s="1" t="e">
        <f>-_xleta.or</f>
        <v>#VALUE!</v>
      </c>
      <c r="I567" s="1" t="s">
        <v>4811</v>
      </c>
      <c r="J567" s="1" t="s">
        <v>4812</v>
      </c>
      <c r="K567" s="1" t="s">
        <v>4813</v>
      </c>
      <c r="L567" s="1" t="s">
        <v>4814</v>
      </c>
      <c r="M567" s="1" t="s">
        <v>4815</v>
      </c>
      <c r="N567" s="1" t="s">
        <v>4816</v>
      </c>
      <c r="O567" s="1" t="s">
        <v>4817</v>
      </c>
    </row>
    <row r="568" s="1" customFormat="1" spans="1:15">
      <c r="A568" s="1" t="s">
        <v>15</v>
      </c>
      <c r="B568" s="1" t="s">
        <v>4818</v>
      </c>
      <c r="C568" s="1" t="s">
        <v>123</v>
      </c>
      <c r="D568" s="1" t="s">
        <v>133</v>
      </c>
      <c r="F568" s="1" t="s">
        <v>4819</v>
      </c>
      <c r="I568" s="1" t="s">
        <v>4820</v>
      </c>
      <c r="J568" s="1" t="s">
        <v>4821</v>
      </c>
      <c r="K568" s="1" t="s">
        <v>4822</v>
      </c>
      <c r="L568" s="1" t="s">
        <v>4823</v>
      </c>
      <c r="M568" s="1" t="s">
        <v>4824</v>
      </c>
      <c r="N568" s="1" t="s">
        <v>4825</v>
      </c>
      <c r="O568" s="1" t="s">
        <v>4826</v>
      </c>
    </row>
    <row r="569" s="1" customFormat="1" spans="1:15">
      <c r="A569" s="1" t="s">
        <v>15</v>
      </c>
      <c r="B569" s="1" t="s">
        <v>4827</v>
      </c>
      <c r="C569" s="1" t="s">
        <v>123</v>
      </c>
      <c r="D569" s="1" t="s">
        <v>412</v>
      </c>
      <c r="F569" s="1" t="s">
        <v>4828</v>
      </c>
      <c r="G569" s="1" t="e">
        <f>-ate</f>
        <v>#NAME?</v>
      </c>
      <c r="I569" s="1" t="s">
        <v>4829</v>
      </c>
      <c r="J569" s="1" t="s">
        <v>4830</v>
      </c>
      <c r="K569" s="1" t="s">
        <v>4831</v>
      </c>
      <c r="L569" s="1" t="s">
        <v>4832</v>
      </c>
      <c r="M569" s="1" t="s">
        <v>4833</v>
      </c>
      <c r="N569" s="1" t="s">
        <v>4834</v>
      </c>
      <c r="O569" s="1" t="s">
        <v>4835</v>
      </c>
    </row>
    <row r="570" s="1" customFormat="1" spans="1:15">
      <c r="A570" s="1" t="s">
        <v>15</v>
      </c>
      <c r="B570" s="1" t="s">
        <v>4836</v>
      </c>
      <c r="C570" s="1" t="s">
        <v>17</v>
      </c>
      <c r="F570" s="1" t="s">
        <v>4801</v>
      </c>
      <c r="G570" s="1" t="e">
        <f>-er</f>
        <v>#NAME?</v>
      </c>
      <c r="I570" s="1" t="s">
        <v>4837</v>
      </c>
      <c r="J570" s="1" t="s">
        <v>4838</v>
      </c>
      <c r="K570" s="1" t="s">
        <v>4839</v>
      </c>
      <c r="L570" s="1" t="s">
        <v>4840</v>
      </c>
      <c r="M570" s="1" t="s">
        <v>4841</v>
      </c>
      <c r="N570" s="1" t="s">
        <v>4842</v>
      </c>
      <c r="O570" s="1" t="s">
        <v>4843</v>
      </c>
    </row>
    <row r="571" s="1" customFormat="1" spans="1:15">
      <c r="A571" s="1" t="s">
        <v>15</v>
      </c>
      <c r="B571" s="1" t="s">
        <v>4844</v>
      </c>
      <c r="C571" s="1" t="s">
        <v>17</v>
      </c>
      <c r="F571" s="1" t="s">
        <v>4801</v>
      </c>
      <c r="G571" s="1" t="e">
        <f>-ity</f>
        <v>#NAME?</v>
      </c>
      <c r="I571" s="1" t="s">
        <v>4845</v>
      </c>
      <c r="J571" s="1" t="s">
        <v>4846</v>
      </c>
      <c r="K571" s="1" t="s">
        <v>4847</v>
      </c>
      <c r="L571" s="1" t="s">
        <v>4848</v>
      </c>
      <c r="M571" s="1" t="s">
        <v>4849</v>
      </c>
      <c r="N571" s="1" t="s">
        <v>4850</v>
      </c>
      <c r="O571" s="1" t="s">
        <v>4851</v>
      </c>
    </row>
    <row r="572" s="1" customFormat="1" spans="1:15">
      <c r="A572" s="1" t="s">
        <v>15</v>
      </c>
      <c r="B572" s="1" t="s">
        <v>4852</v>
      </c>
      <c r="C572" s="1" t="s">
        <v>27</v>
      </c>
      <c r="D572" s="1" t="s">
        <v>133</v>
      </c>
      <c r="F572" s="1" t="s">
        <v>4801</v>
      </c>
      <c r="G572" s="1" t="e">
        <f>-ant</f>
        <v>#NAME?</v>
      </c>
      <c r="I572" s="1" t="s">
        <v>4853</v>
      </c>
      <c r="J572" s="1" t="s">
        <v>4854</v>
      </c>
      <c r="K572" s="1" t="s">
        <v>4855</v>
      </c>
      <c r="L572" s="1" t="s">
        <v>4856</v>
      </c>
      <c r="M572" s="1" t="s">
        <v>4857</v>
      </c>
      <c r="N572" s="1" t="s">
        <v>4858</v>
      </c>
      <c r="O572" s="1" t="s">
        <v>4859</v>
      </c>
    </row>
    <row r="573" s="1" customFormat="1" spans="1:15">
      <c r="A573" s="1" t="s">
        <v>15</v>
      </c>
      <c r="B573" s="1" t="s">
        <v>4860</v>
      </c>
      <c r="C573" s="1" t="s">
        <v>123</v>
      </c>
      <c r="F573" s="1" t="s">
        <v>4801</v>
      </c>
      <c r="G573" s="1" t="s">
        <v>4861</v>
      </c>
      <c r="H573" s="1" t="e">
        <f>-ate</f>
        <v>#NAME?</v>
      </c>
      <c r="I573" s="1" t="s">
        <v>4862</v>
      </c>
      <c r="J573" s="1" t="s">
        <v>4863</v>
      </c>
      <c r="K573" s="1" t="s">
        <v>4864</v>
      </c>
      <c r="L573" s="1" t="s">
        <v>4865</v>
      </c>
      <c r="M573" s="1" t="s">
        <v>4866</v>
      </c>
      <c r="N573" s="1" t="s">
        <v>4867</v>
      </c>
      <c r="O573" s="1" t="s">
        <v>4868</v>
      </c>
    </row>
    <row r="574" s="1" customFormat="1" spans="1:15">
      <c r="A574" s="1" t="s">
        <v>15</v>
      </c>
      <c r="B574" s="1" t="s">
        <v>4869</v>
      </c>
      <c r="C574" s="1" t="s">
        <v>17</v>
      </c>
      <c r="F574" s="1" t="s">
        <v>4801</v>
      </c>
      <c r="G574" s="1" t="e">
        <f>-er</f>
        <v>#NAME?</v>
      </c>
      <c r="H574" s="1" t="e">
        <f>-age</f>
        <v>#NAME?</v>
      </c>
      <c r="I574" s="1" t="s">
        <v>4870</v>
      </c>
      <c r="J574" s="1" t="s">
        <v>4871</v>
      </c>
      <c r="K574" s="1" t="s">
        <v>4872</v>
      </c>
      <c r="L574" s="1" t="s">
        <v>4873</v>
      </c>
      <c r="M574" s="1" t="s">
        <v>4874</v>
      </c>
      <c r="N574" s="1" t="s">
        <v>4875</v>
      </c>
      <c r="O574" s="1" t="s">
        <v>4876</v>
      </c>
    </row>
    <row r="575" s="1" customFormat="1" spans="1:15">
      <c r="A575" s="1" t="s">
        <v>15</v>
      </c>
      <c r="B575" s="1" t="s">
        <v>4877</v>
      </c>
      <c r="C575" s="1" t="s">
        <v>17</v>
      </c>
      <c r="D575" s="1" t="s">
        <v>133</v>
      </c>
      <c r="F575" s="1" t="s">
        <v>4878</v>
      </c>
      <c r="I575" s="1" t="s">
        <v>4879</v>
      </c>
      <c r="J575" s="1" t="s">
        <v>4880</v>
      </c>
      <c r="K575" s="1" t="s">
        <v>4881</v>
      </c>
      <c r="L575" s="1" t="s">
        <v>4882</v>
      </c>
      <c r="M575" s="1" t="s">
        <v>4883</v>
      </c>
      <c r="N575" s="1" t="s">
        <v>4884</v>
      </c>
      <c r="O575" s="1" t="s">
        <v>4885</v>
      </c>
    </row>
    <row r="576" s="1" customFormat="1" spans="1:15">
      <c r="A576" s="1" t="s">
        <v>15</v>
      </c>
      <c r="B576" s="1" t="s">
        <v>4886</v>
      </c>
      <c r="C576" s="1" t="s">
        <v>105</v>
      </c>
      <c r="F576" s="1" t="s">
        <v>1051</v>
      </c>
      <c r="G576" s="1" t="e">
        <f>-al</f>
        <v>#NAME?</v>
      </c>
      <c r="I576" s="1" t="s">
        <v>4887</v>
      </c>
      <c r="J576" s="1" t="s">
        <v>4888</v>
      </c>
      <c r="K576" s="1" t="s">
        <v>4889</v>
      </c>
      <c r="L576" s="1" t="s">
        <v>4890</v>
      </c>
      <c r="M576" s="1" t="s">
        <v>4891</v>
      </c>
      <c r="N576" s="1" t="s">
        <v>4892</v>
      </c>
      <c r="O576" s="1" t="s">
        <v>4893</v>
      </c>
    </row>
    <row r="577" s="1" customFormat="1" spans="1:15">
      <c r="A577" s="1" t="s">
        <v>15</v>
      </c>
      <c r="B577" s="1" t="s">
        <v>4894</v>
      </c>
      <c r="C577" s="1" t="s">
        <v>17</v>
      </c>
      <c r="F577" s="1" t="s">
        <v>1051</v>
      </c>
      <c r="G577" s="1" t="e">
        <f>-ty</f>
        <v>#NAME?</v>
      </c>
      <c r="I577" s="1" t="s">
        <v>4895</v>
      </c>
      <c r="J577" s="1" t="s">
        <v>4896</v>
      </c>
      <c r="K577" s="1" t="s">
        <v>4897</v>
      </c>
      <c r="L577" s="1" t="s">
        <v>4898</v>
      </c>
      <c r="M577" s="1" t="s">
        <v>4899</v>
      </c>
      <c r="N577" s="1" t="s">
        <v>4900</v>
      </c>
      <c r="O577" s="1" t="s">
        <v>4901</v>
      </c>
    </row>
    <row r="578" s="1" customFormat="1" spans="1:15">
      <c r="A578" s="1" t="s">
        <v>15</v>
      </c>
      <c r="B578" s="1" t="s">
        <v>4902</v>
      </c>
      <c r="C578" s="1" t="s">
        <v>123</v>
      </c>
      <c r="F578" s="1" t="s">
        <v>1051</v>
      </c>
      <c r="G578" s="1" t="e">
        <f>-ate</f>
        <v>#NAME?</v>
      </c>
      <c r="I578" s="1" t="s">
        <v>4903</v>
      </c>
      <c r="J578" s="1" t="s">
        <v>4904</v>
      </c>
      <c r="K578" s="1" t="s">
        <v>4905</v>
      </c>
      <c r="L578" s="1" t="s">
        <v>4906</v>
      </c>
      <c r="M578" s="1" t="s">
        <v>4907</v>
      </c>
      <c r="N578" s="1" t="s">
        <v>4908</v>
      </c>
      <c r="O578" s="1" t="s">
        <v>4909</v>
      </c>
    </row>
    <row r="579" s="1" customFormat="1" spans="1:15">
      <c r="A579" s="1" t="s">
        <v>15</v>
      </c>
      <c r="B579" s="1" t="s">
        <v>4910</v>
      </c>
      <c r="C579" s="1" t="s">
        <v>17</v>
      </c>
      <c r="F579" s="1" t="s">
        <v>1051</v>
      </c>
      <c r="G579" s="1" t="e">
        <f>-ate</f>
        <v>#NAME?</v>
      </c>
      <c r="H579" s="1" t="e">
        <f>-ion</f>
        <v>#NAME?</v>
      </c>
      <c r="I579" s="1" t="s">
        <v>4911</v>
      </c>
      <c r="J579" s="1" t="s">
        <v>4912</v>
      </c>
      <c r="K579" s="1" t="s">
        <v>4913</v>
      </c>
      <c r="L579" s="1" t="s">
        <v>4914</v>
      </c>
      <c r="M579" s="1" t="s">
        <v>4915</v>
      </c>
      <c r="N579" s="1" t="s">
        <v>4916</v>
      </c>
      <c r="O579" s="1" t="s">
        <v>4917</v>
      </c>
    </row>
    <row r="580" s="1" customFormat="1" spans="1:15">
      <c r="A580" s="1" t="s">
        <v>15</v>
      </c>
      <c r="B580" s="1" t="s">
        <v>4918</v>
      </c>
      <c r="C580" s="1" t="s">
        <v>123</v>
      </c>
      <c r="D580" s="1" t="s">
        <v>87</v>
      </c>
      <c r="F580" s="1" t="s">
        <v>1051</v>
      </c>
      <c r="I580" s="1" t="s">
        <v>4919</v>
      </c>
      <c r="J580" s="1" t="s">
        <v>4920</v>
      </c>
      <c r="K580" s="1" t="s">
        <v>4921</v>
      </c>
      <c r="L580" s="1" t="s">
        <v>4922</v>
      </c>
      <c r="M580" s="1" t="s">
        <v>4923</v>
      </c>
      <c r="N580" s="1" t="s">
        <v>4924</v>
      </c>
      <c r="O580" s="1" t="s">
        <v>4925</v>
      </c>
    </row>
    <row r="581" s="1" customFormat="1" spans="1:15">
      <c r="A581" s="1" t="s">
        <v>15</v>
      </c>
      <c r="B581" s="1" t="s">
        <v>4926</v>
      </c>
      <c r="C581" s="1" t="s">
        <v>17</v>
      </c>
      <c r="D581" s="1" t="s">
        <v>87</v>
      </c>
      <c r="F581" s="1" t="s">
        <v>1051</v>
      </c>
      <c r="G581" s="1" t="e">
        <f>-y</f>
        <v>#NAME?</v>
      </c>
      <c r="I581" s="1" t="s">
        <v>4927</v>
      </c>
      <c r="J581" s="1" t="s">
        <v>4928</v>
      </c>
      <c r="K581" s="1" t="s">
        <v>4929</v>
      </c>
      <c r="L581" s="1" t="s">
        <v>4930</v>
      </c>
      <c r="M581" s="1" t="s">
        <v>4931</v>
      </c>
      <c r="N581" s="1" t="s">
        <v>4932</v>
      </c>
      <c r="O581" s="1" t="s">
        <v>4933</v>
      </c>
    </row>
    <row r="582" s="1" customFormat="1" spans="1:15">
      <c r="A582" s="1" t="s">
        <v>15</v>
      </c>
      <c r="B582" s="1" t="s">
        <v>4934</v>
      </c>
      <c r="C582" s="1" t="s">
        <v>17</v>
      </c>
      <c r="F582" s="1" t="s">
        <v>1051</v>
      </c>
      <c r="G582" s="1" t="e">
        <f>-al</f>
        <v>#NAME?</v>
      </c>
      <c r="H582" s="1" t="e">
        <f>-ism</f>
        <v>#NAME?</v>
      </c>
      <c r="I582" s="1" t="s">
        <v>4935</v>
      </c>
      <c r="J582" s="1" t="s">
        <v>4936</v>
      </c>
      <c r="K582" s="1" t="s">
        <v>4937</v>
      </c>
      <c r="L582" s="1" t="s">
        <v>4938</v>
      </c>
      <c r="M582" s="1" t="s">
        <v>4939</v>
      </c>
      <c r="N582" s="1" t="s">
        <v>4940</v>
      </c>
      <c r="O582" s="1" t="s">
        <v>4941</v>
      </c>
    </row>
    <row r="583" s="1" customFormat="1" spans="1:15">
      <c r="A583" s="1" t="s">
        <v>15</v>
      </c>
      <c r="B583" s="1" t="s">
        <v>4942</v>
      </c>
      <c r="C583" s="1" t="s">
        <v>123</v>
      </c>
      <c r="F583" s="1" t="s">
        <v>1051</v>
      </c>
      <c r="G583" s="1" t="e">
        <f>-al</f>
        <v>#NAME?</v>
      </c>
      <c r="H583" s="1" t="e">
        <f>-ize</f>
        <v>#NAME?</v>
      </c>
      <c r="I583" s="1" t="s">
        <v>4943</v>
      </c>
      <c r="J583" s="1" t="s">
        <v>4944</v>
      </c>
      <c r="K583" s="1" t="s">
        <v>4945</v>
      </c>
      <c r="L583" s="1" t="s">
        <v>4946</v>
      </c>
      <c r="M583" s="1" t="s">
        <v>4947</v>
      </c>
      <c r="N583" s="1" t="s">
        <v>4948</v>
      </c>
      <c r="O583" s="1" t="s">
        <v>4949</v>
      </c>
    </row>
    <row r="584" s="1" customFormat="1" spans="1:15">
      <c r="A584" s="1" t="s">
        <v>15</v>
      </c>
      <c r="B584" s="1" t="s">
        <v>4950</v>
      </c>
      <c r="C584" s="1" t="s">
        <v>17</v>
      </c>
      <c r="F584" s="1" t="s">
        <v>1051</v>
      </c>
      <c r="G584" s="1" t="e">
        <f>-ate</f>
        <v>#NAME?</v>
      </c>
      <c r="H584" s="1" t="e">
        <f>-_xleta.or</f>
        <v>#VALUE!</v>
      </c>
      <c r="I584" s="1" t="s">
        <v>4951</v>
      </c>
      <c r="J584" s="1" t="s">
        <v>4952</v>
      </c>
      <c r="K584" s="1" t="s">
        <v>4953</v>
      </c>
      <c r="L584" s="1" t="s">
        <v>4954</v>
      </c>
      <c r="M584" s="1" t="s">
        <v>4955</v>
      </c>
      <c r="N584" s="1" t="s">
        <v>4956</v>
      </c>
      <c r="O584" s="1" t="s">
        <v>4957</v>
      </c>
    </row>
    <row r="585" s="1" customFormat="1" spans="1:15">
      <c r="A585" s="1" t="s">
        <v>15</v>
      </c>
      <c r="B585" s="1" t="s">
        <v>4958</v>
      </c>
      <c r="C585" s="1" t="s">
        <v>27</v>
      </c>
      <c r="D585" s="1" t="s">
        <v>3894</v>
      </c>
      <c r="F585" s="1" t="s">
        <v>1051</v>
      </c>
      <c r="G585" s="1" t="e">
        <f>-al</f>
        <v>#NAME?</v>
      </c>
      <c r="I585" s="1" t="s">
        <v>4959</v>
      </c>
      <c r="J585" s="1" t="s">
        <v>4960</v>
      </c>
      <c r="K585" s="1" t="s">
        <v>4961</v>
      </c>
      <c r="L585" s="1" t="s">
        <v>4962</v>
      </c>
      <c r="M585" s="1" t="s">
        <v>4963</v>
      </c>
      <c r="N585" s="1" t="s">
        <v>4964</v>
      </c>
      <c r="O585" s="1" t="s">
        <v>4965</v>
      </c>
    </row>
    <row r="586" s="1" customFormat="1" spans="1:15">
      <c r="A586" s="1" t="s">
        <v>15</v>
      </c>
      <c r="B586" s="1" t="s">
        <v>4966</v>
      </c>
      <c r="C586" s="1" t="s">
        <v>17</v>
      </c>
      <c r="F586" s="1" t="s">
        <v>4967</v>
      </c>
      <c r="G586" s="1" t="e">
        <f>-ary</f>
        <v>#NAME?</v>
      </c>
      <c r="I586" s="1" t="s">
        <v>4968</v>
      </c>
      <c r="J586" s="1" t="s">
        <v>4969</v>
      </c>
      <c r="K586" s="1" t="s">
        <v>4970</v>
      </c>
      <c r="L586" s="1" t="s">
        <v>4971</v>
      </c>
      <c r="M586" s="1" t="s">
        <v>4972</v>
      </c>
      <c r="N586" s="1" t="s">
        <v>4973</v>
      </c>
      <c r="O586" s="1" t="s">
        <v>4974</v>
      </c>
    </row>
    <row r="587" s="1" customFormat="1" spans="1:15">
      <c r="A587" s="1" t="s">
        <v>15</v>
      </c>
      <c r="B587" s="1" t="s">
        <v>4975</v>
      </c>
      <c r="C587" s="1" t="s">
        <v>17</v>
      </c>
      <c r="F587" s="1" t="s">
        <v>4967</v>
      </c>
      <c r="G587" s="1" t="e">
        <f>-ari</f>
        <v>#NAME?</v>
      </c>
      <c r="H587" s="1" t="e">
        <f>-an</f>
        <v>#NAME?</v>
      </c>
      <c r="I587" s="1" t="s">
        <v>4976</v>
      </c>
      <c r="J587" s="1" t="s">
        <v>4977</v>
      </c>
      <c r="K587" s="1" t="s">
        <v>4978</v>
      </c>
      <c r="L587" s="1" t="s">
        <v>4979</v>
      </c>
      <c r="M587" s="1" t="s">
        <v>4980</v>
      </c>
      <c r="N587" s="1" t="s">
        <v>4981</v>
      </c>
      <c r="O587" s="1" t="s">
        <v>4982</v>
      </c>
    </row>
    <row r="588" s="1" customFormat="1" spans="1:15">
      <c r="A588" s="1" t="s">
        <v>15</v>
      </c>
      <c r="B588" s="1" t="s">
        <v>4983</v>
      </c>
      <c r="C588" s="1" t="s">
        <v>362</v>
      </c>
      <c r="F588" s="1" t="s">
        <v>4967</v>
      </c>
      <c r="G588" s="1" t="e">
        <f>-el</f>
        <v>#NAME?</v>
      </c>
      <c r="I588" s="1" t="s">
        <v>4984</v>
      </c>
      <c r="J588" s="1" t="s">
        <v>4985</v>
      </c>
      <c r="K588" s="1" t="s">
        <v>4986</v>
      </c>
      <c r="L588" s="1" t="s">
        <v>4987</v>
      </c>
      <c r="M588" s="1" t="s">
        <v>4988</v>
      </c>
      <c r="N588" s="1" t="s">
        <v>4989</v>
      </c>
      <c r="O588" s="1" t="s">
        <v>4990</v>
      </c>
    </row>
    <row r="589" s="1" customFormat="1" spans="1:15">
      <c r="A589" s="1" t="s">
        <v>15</v>
      </c>
      <c r="B589" s="1" t="s">
        <v>4991</v>
      </c>
      <c r="C589" s="1" t="s">
        <v>27</v>
      </c>
      <c r="F589" s="1" t="s">
        <v>4967</v>
      </c>
      <c r="G589" s="1" t="e">
        <f>-ell</f>
        <v>#NAME?</v>
      </c>
      <c r="H589" s="1" t="e">
        <f>-ous</f>
        <v>#NAME?</v>
      </c>
      <c r="I589" s="1" t="s">
        <v>4992</v>
      </c>
      <c r="J589" s="1" t="s">
        <v>4993</v>
      </c>
      <c r="K589" s="1" t="s">
        <v>4994</v>
      </c>
      <c r="L589" s="1" t="s">
        <v>4995</v>
      </c>
      <c r="M589" s="1" t="s">
        <v>4996</v>
      </c>
      <c r="N589" s="1" t="s">
        <v>4997</v>
      </c>
      <c r="O589" s="1" t="s">
        <v>4998</v>
      </c>
    </row>
    <row r="590" s="1" customFormat="1" spans="1:15">
      <c r="A590" s="1" t="s">
        <v>15</v>
      </c>
      <c r="B590" s="1" t="s">
        <v>4999</v>
      </c>
      <c r="C590" s="1" t="s">
        <v>17</v>
      </c>
      <c r="F590" s="1" t="s">
        <v>4967</v>
      </c>
      <c r="G590" s="1" t="e">
        <f>-etto</f>
        <v>#NAME?</v>
      </c>
      <c r="I590" s="1" t="s">
        <v>5000</v>
      </c>
      <c r="J590" s="1" t="s">
        <v>5001</v>
      </c>
      <c r="K590" s="1" t="s">
        <v>5002</v>
      </c>
      <c r="L590" s="1" t="s">
        <v>5003</v>
      </c>
      <c r="M590" s="1" t="s">
        <v>5004</v>
      </c>
      <c r="N590" s="1" t="s">
        <v>5005</v>
      </c>
      <c r="O590" s="1" t="s">
        <v>5006</v>
      </c>
    </row>
    <row r="591" s="1" customFormat="1" spans="1:15">
      <c r="A591" s="1" t="s">
        <v>15</v>
      </c>
      <c r="B591" s="1" t="s">
        <v>5007</v>
      </c>
      <c r="C591" s="1" t="s">
        <v>17</v>
      </c>
      <c r="F591" s="1" t="s">
        <v>4967</v>
      </c>
      <c r="G591" s="1" t="e">
        <f>-ett</f>
        <v>#NAME?</v>
      </c>
      <c r="H591" s="1" t="e">
        <f>-ist</f>
        <v>#NAME?</v>
      </c>
      <c r="I591" s="1" t="s">
        <v>5008</v>
      </c>
      <c r="J591" s="1" t="s">
        <v>5009</v>
      </c>
      <c r="K591" s="1" t="s">
        <v>5010</v>
      </c>
      <c r="L591" s="1" t="s">
        <v>5011</v>
      </c>
      <c r="M591" s="1" t="s">
        <v>5012</v>
      </c>
      <c r="N591" s="1" t="s">
        <v>5013</v>
      </c>
      <c r="O591" s="1" t="s">
        <v>5014</v>
      </c>
    </row>
    <row r="592" s="1" customFormat="1" spans="1:15">
      <c r="A592" s="1" t="s">
        <v>15</v>
      </c>
      <c r="B592" s="1" t="s">
        <v>5015</v>
      </c>
      <c r="C592" s="1" t="s">
        <v>17</v>
      </c>
      <c r="D592" s="1" t="s">
        <v>316</v>
      </c>
      <c r="F592" s="1" t="s">
        <v>4967</v>
      </c>
      <c r="G592" s="1" t="e">
        <f>-is</f>
        <v>#NAME?</v>
      </c>
      <c r="I592" s="1" t="s">
        <v>5016</v>
      </c>
      <c r="J592" s="1" t="s">
        <v>5017</v>
      </c>
      <c r="K592" s="1" t="s">
        <v>5018</v>
      </c>
      <c r="L592" s="1" t="s">
        <v>5019</v>
      </c>
      <c r="M592" s="1" t="s">
        <v>5020</v>
      </c>
      <c r="N592" s="1" t="s">
        <v>5021</v>
      </c>
      <c r="O592" s="1" t="s">
        <v>5022</v>
      </c>
    </row>
    <row r="593" s="1" customFormat="1" spans="1:15">
      <c r="A593" s="1" t="s">
        <v>15</v>
      </c>
      <c r="B593" s="1" t="s">
        <v>5023</v>
      </c>
      <c r="C593" s="1" t="s">
        <v>17</v>
      </c>
      <c r="F593" s="1" t="s">
        <v>4967</v>
      </c>
      <c r="G593" s="1" t="e">
        <f>-arian</f>
        <v>#NAME?</v>
      </c>
      <c r="H593" s="1" t="e">
        <f>-ship</f>
        <v>#NAME?</v>
      </c>
      <c r="I593" s="1" t="s">
        <v>5024</v>
      </c>
      <c r="J593" s="1" t="s">
        <v>5025</v>
      </c>
      <c r="K593" s="1" t="s">
        <v>5026</v>
      </c>
      <c r="L593" s="1" t="s">
        <v>5027</v>
      </c>
      <c r="M593" s="1" t="s">
        <v>5028</v>
      </c>
      <c r="N593" s="1" t="s">
        <v>5029</v>
      </c>
      <c r="O593" s="1" t="s">
        <v>5030</v>
      </c>
    </row>
    <row r="594" s="1" customFormat="1" spans="1:15">
      <c r="A594" s="1" t="s">
        <v>15</v>
      </c>
      <c r="B594" s="1" t="s">
        <v>5031</v>
      </c>
      <c r="C594" s="1" t="s">
        <v>123</v>
      </c>
      <c r="D594" s="1" t="s">
        <v>4021</v>
      </c>
      <c r="F594" s="1" t="s">
        <v>914</v>
      </c>
      <c r="I594" s="1" t="s">
        <v>5032</v>
      </c>
      <c r="J594" s="1" t="s">
        <v>5033</v>
      </c>
      <c r="K594" s="1" t="s">
        <v>5034</v>
      </c>
      <c r="L594" s="1" t="s">
        <v>5035</v>
      </c>
      <c r="M594" s="1" t="s">
        <v>5036</v>
      </c>
      <c r="N594" s="1" t="s">
        <v>5037</v>
      </c>
      <c r="O594" s="1" t="s">
        <v>5038</v>
      </c>
    </row>
    <row r="595" s="1" customFormat="1" spans="1:15">
      <c r="A595" s="1" t="s">
        <v>15</v>
      </c>
      <c r="B595" s="1" t="s">
        <v>5039</v>
      </c>
      <c r="C595" s="1" t="s">
        <v>5040</v>
      </c>
      <c r="D595" s="1" t="s">
        <v>5041</v>
      </c>
      <c r="F595" s="1" t="s">
        <v>914</v>
      </c>
      <c r="I595" s="1" t="s">
        <v>5042</v>
      </c>
      <c r="J595" s="1" t="s">
        <v>5043</v>
      </c>
      <c r="K595" s="1" t="s">
        <v>5044</v>
      </c>
      <c r="L595" s="1" t="s">
        <v>5045</v>
      </c>
      <c r="M595" s="1" t="s">
        <v>5046</v>
      </c>
      <c r="N595" s="1" t="s">
        <v>5047</v>
      </c>
      <c r="O595" s="1" t="s">
        <v>5048</v>
      </c>
    </row>
    <row r="596" s="1" customFormat="1" spans="1:15">
      <c r="A596" s="1" t="s">
        <v>15</v>
      </c>
      <c r="B596" s="1" t="s">
        <v>5049</v>
      </c>
      <c r="C596" s="1" t="s">
        <v>123</v>
      </c>
      <c r="D596" s="1" t="s">
        <v>204</v>
      </c>
      <c r="F596" s="1" t="s">
        <v>914</v>
      </c>
      <c r="I596" s="1" t="s">
        <v>5050</v>
      </c>
      <c r="J596" s="1" t="s">
        <v>5051</v>
      </c>
      <c r="K596" s="1" t="s">
        <v>5052</v>
      </c>
      <c r="L596" s="1" t="s">
        <v>5053</v>
      </c>
      <c r="M596" s="1" t="s">
        <v>5054</v>
      </c>
      <c r="N596" s="1" t="s">
        <v>5055</v>
      </c>
      <c r="O596" s="1" t="s">
        <v>5056</v>
      </c>
    </row>
    <row r="597" s="1" customFormat="1" spans="1:15">
      <c r="A597" s="1" t="s">
        <v>15</v>
      </c>
      <c r="B597" s="1" t="s">
        <v>5057</v>
      </c>
      <c r="C597" s="1" t="s">
        <v>362</v>
      </c>
      <c r="F597" s="1" t="s">
        <v>914</v>
      </c>
      <c r="G597" s="1" t="e">
        <f>-ure</f>
        <v>#NAME?</v>
      </c>
      <c r="I597" s="1" t="s">
        <v>5058</v>
      </c>
      <c r="J597" s="1" t="s">
        <v>5059</v>
      </c>
      <c r="K597" s="1" t="s">
        <v>5060</v>
      </c>
      <c r="L597" s="1" t="s">
        <v>5061</v>
      </c>
      <c r="M597" s="1" t="s">
        <v>5062</v>
      </c>
      <c r="N597" s="1" t="s">
        <v>5063</v>
      </c>
      <c r="O597" s="1" t="s">
        <v>5064</v>
      </c>
    </row>
    <row r="598" s="1" customFormat="1" spans="1:15">
      <c r="A598" s="1" t="s">
        <v>15</v>
      </c>
      <c r="B598" s="1" t="s">
        <v>913</v>
      </c>
      <c r="C598" s="1" t="s">
        <v>44</v>
      </c>
      <c r="D598" s="1" t="s">
        <v>1265</v>
      </c>
      <c r="F598" s="1" t="s">
        <v>914</v>
      </c>
      <c r="I598" s="1" t="s">
        <v>5065</v>
      </c>
      <c r="J598" s="1" t="s">
        <v>5066</v>
      </c>
      <c r="K598" s="1" t="s">
        <v>917</v>
      </c>
      <c r="L598" s="1" t="s">
        <v>918</v>
      </c>
      <c r="M598" s="1" t="s">
        <v>919</v>
      </c>
      <c r="N598" s="1" t="s">
        <v>5067</v>
      </c>
      <c r="O598" s="1" t="s">
        <v>5068</v>
      </c>
    </row>
    <row r="599" s="1" customFormat="1" spans="1:15">
      <c r="A599" s="1" t="s">
        <v>15</v>
      </c>
      <c r="B599" s="1" t="s">
        <v>5069</v>
      </c>
      <c r="C599" s="1" t="s">
        <v>27</v>
      </c>
      <c r="D599" s="1" t="s">
        <v>204</v>
      </c>
      <c r="F599" s="1" t="s">
        <v>5070</v>
      </c>
      <c r="G599" s="1" t="e">
        <f>-ible</f>
        <v>#NAME?</v>
      </c>
      <c r="I599" s="1" t="s">
        <v>5071</v>
      </c>
      <c r="J599" s="1" t="s">
        <v>5072</v>
      </c>
      <c r="K599" s="1" t="s">
        <v>5073</v>
      </c>
      <c r="L599" s="1" t="s">
        <v>5074</v>
      </c>
      <c r="M599" s="1" t="s">
        <v>5075</v>
      </c>
      <c r="N599" s="1" t="s">
        <v>5076</v>
      </c>
      <c r="O599" s="1" t="s">
        <v>5077</v>
      </c>
    </row>
    <row r="600" s="1" customFormat="1" spans="1:15">
      <c r="A600" s="1" t="s">
        <v>15</v>
      </c>
      <c r="B600" s="1" t="s">
        <v>5078</v>
      </c>
      <c r="C600" s="1" t="s">
        <v>27</v>
      </c>
      <c r="D600" s="1" t="s">
        <v>2254</v>
      </c>
      <c r="F600" s="1" t="s">
        <v>5070</v>
      </c>
      <c r="G600" s="1" t="e">
        <f>-ent</f>
        <v>#NAME?</v>
      </c>
      <c r="I600" s="1" t="s">
        <v>5079</v>
      </c>
      <c r="J600" s="1" t="s">
        <v>5080</v>
      </c>
      <c r="K600" s="1" t="s">
        <v>5081</v>
      </c>
      <c r="L600" s="1" t="s">
        <v>5082</v>
      </c>
      <c r="M600" s="1" t="s">
        <v>5083</v>
      </c>
      <c r="N600" s="1" t="s">
        <v>5084</v>
      </c>
      <c r="O600" s="1" t="s">
        <v>5085</v>
      </c>
    </row>
    <row r="601" s="1" customFormat="1" spans="1:15">
      <c r="A601" s="1" t="s">
        <v>15</v>
      </c>
      <c r="B601" s="1" t="s">
        <v>5086</v>
      </c>
      <c r="C601" s="1" t="s">
        <v>17</v>
      </c>
      <c r="D601" s="1" t="s">
        <v>1108</v>
      </c>
      <c r="F601" s="1" t="s">
        <v>914</v>
      </c>
      <c r="I601" s="1" t="s">
        <v>5087</v>
      </c>
      <c r="J601" s="1" t="s">
        <v>5088</v>
      </c>
      <c r="K601" s="1" t="s">
        <v>5089</v>
      </c>
      <c r="L601" s="1" t="s">
        <v>5090</v>
      </c>
      <c r="M601" s="1" t="s">
        <v>5091</v>
      </c>
      <c r="N601" s="1" t="s">
        <v>5092</v>
      </c>
      <c r="O601" s="1" t="s">
        <v>5093</v>
      </c>
    </row>
    <row r="602" s="1" customFormat="1" spans="1:15">
      <c r="A602" s="1" t="s">
        <v>15</v>
      </c>
      <c r="B602" s="1" t="s">
        <v>5094</v>
      </c>
      <c r="C602" s="1" t="s">
        <v>27</v>
      </c>
      <c r="D602" s="1" t="s">
        <v>204</v>
      </c>
      <c r="F602" s="1" t="s">
        <v>5095</v>
      </c>
      <c r="G602" s="1" t="e">
        <f>-ant</f>
        <v>#NAME?</v>
      </c>
      <c r="I602" s="1" t="s">
        <v>5096</v>
      </c>
      <c r="J602" s="1" t="s">
        <v>5097</v>
      </c>
      <c r="K602" s="1" t="s">
        <v>5098</v>
      </c>
      <c r="L602" s="1" t="s">
        <v>5099</v>
      </c>
      <c r="M602" s="1" t="s">
        <v>5100</v>
      </c>
      <c r="N602" s="1" t="s">
        <v>5101</v>
      </c>
      <c r="O602" s="1" t="s">
        <v>5102</v>
      </c>
    </row>
    <row r="603" s="1" customFormat="1" spans="1:15">
      <c r="A603" s="1" t="s">
        <v>15</v>
      </c>
      <c r="B603" s="1" t="s">
        <v>5103</v>
      </c>
      <c r="C603" s="1" t="s">
        <v>17</v>
      </c>
      <c r="F603" s="1" t="s">
        <v>5095</v>
      </c>
      <c r="G603" s="1" t="e">
        <f>-end</f>
        <v>#NAME?</v>
      </c>
      <c r="I603" s="1" t="s">
        <v>5104</v>
      </c>
      <c r="J603" s="1" t="s">
        <v>5105</v>
      </c>
      <c r="K603" s="1" t="s">
        <v>5106</v>
      </c>
      <c r="L603" s="1" t="s">
        <v>5107</v>
      </c>
      <c r="M603" s="1" t="s">
        <v>5108</v>
      </c>
      <c r="N603" s="1" t="s">
        <v>5109</v>
      </c>
      <c r="O603" s="1" t="s">
        <v>5110</v>
      </c>
    </row>
    <row r="604" s="1" customFormat="1" spans="1:15">
      <c r="A604" s="1" t="s">
        <v>15</v>
      </c>
      <c r="B604" s="1" t="s">
        <v>5111</v>
      </c>
      <c r="C604" s="1" t="s">
        <v>17</v>
      </c>
      <c r="D604" s="1" t="s">
        <v>4145</v>
      </c>
      <c r="F604" s="1" t="s">
        <v>914</v>
      </c>
      <c r="I604" s="1" t="s">
        <v>5112</v>
      </c>
      <c r="J604" s="1" t="s">
        <v>5113</v>
      </c>
      <c r="K604" s="1" t="s">
        <v>5114</v>
      </c>
      <c r="L604" s="1" t="s">
        <v>5115</v>
      </c>
      <c r="M604" s="1" t="s">
        <v>5116</v>
      </c>
      <c r="N604" s="1" t="s">
        <v>5117</v>
      </c>
      <c r="O604" s="1" t="s">
        <v>5118</v>
      </c>
    </row>
    <row r="605" s="1" customFormat="1" spans="1:15">
      <c r="A605" s="1" t="s">
        <v>15</v>
      </c>
      <c r="B605" s="1" t="s">
        <v>5119</v>
      </c>
      <c r="C605" s="1" t="s">
        <v>17</v>
      </c>
      <c r="D605" s="1" t="s">
        <v>4021</v>
      </c>
      <c r="F605" s="1" t="s">
        <v>914</v>
      </c>
      <c r="G605" s="1" t="e">
        <f>-ion</f>
        <v>#NAME?</v>
      </c>
      <c r="I605" s="1" t="s">
        <v>5120</v>
      </c>
      <c r="J605" s="1" t="s">
        <v>5121</v>
      </c>
      <c r="K605" s="1" t="s">
        <v>5122</v>
      </c>
      <c r="L605" s="1" t="s">
        <v>5123</v>
      </c>
      <c r="M605" s="1" t="s">
        <v>5124</v>
      </c>
      <c r="N605" s="1" t="s">
        <v>5125</v>
      </c>
      <c r="O605" s="1" t="s">
        <v>5126</v>
      </c>
    </row>
    <row r="606" s="1" customFormat="1" spans="1:15">
      <c r="A606" s="1" t="s">
        <v>15</v>
      </c>
      <c r="B606" s="1" t="s">
        <v>5127</v>
      </c>
      <c r="C606" s="1" t="s">
        <v>27</v>
      </c>
      <c r="F606" s="1" t="s">
        <v>5095</v>
      </c>
      <c r="G606" s="1" t="e">
        <f>-al</f>
        <v>#NAME?</v>
      </c>
      <c r="I606" s="1" t="s">
        <v>5128</v>
      </c>
      <c r="J606" s="1" t="s">
        <v>4559</v>
      </c>
      <c r="K606" s="1" t="s">
        <v>5129</v>
      </c>
      <c r="L606" s="1" t="s">
        <v>5130</v>
      </c>
      <c r="M606" s="1" t="s">
        <v>5131</v>
      </c>
      <c r="N606" s="1" t="s">
        <v>5132</v>
      </c>
      <c r="O606" s="1" t="s">
        <v>5133</v>
      </c>
    </row>
    <row r="607" s="1" customFormat="1" spans="1:15">
      <c r="A607" s="1" t="s">
        <v>15</v>
      </c>
      <c r="B607" s="1" t="s">
        <v>5134</v>
      </c>
      <c r="C607" s="1" t="s">
        <v>27</v>
      </c>
      <c r="D607" s="1" t="s">
        <v>3894</v>
      </c>
      <c r="F607" s="1" t="s">
        <v>5095</v>
      </c>
      <c r="G607" s="1" t="e">
        <f>-al</f>
        <v>#NAME?</v>
      </c>
      <c r="I607" s="1" t="s">
        <v>5135</v>
      </c>
      <c r="J607" s="1" t="s">
        <v>4567</v>
      </c>
      <c r="K607" s="1" t="s">
        <v>5136</v>
      </c>
      <c r="L607" s="1" t="s">
        <v>5137</v>
      </c>
      <c r="M607" s="1" t="s">
        <v>5138</v>
      </c>
      <c r="N607" s="1" t="s">
        <v>5139</v>
      </c>
      <c r="O607" s="1" t="s">
        <v>5140</v>
      </c>
    </row>
    <row r="608" s="1" customFormat="1" spans="1:15">
      <c r="A608" s="1" t="s">
        <v>15</v>
      </c>
      <c r="B608" s="1" t="s">
        <v>5141</v>
      </c>
      <c r="C608" s="1" t="s">
        <v>44</v>
      </c>
      <c r="D608" s="1" t="s">
        <v>87</v>
      </c>
      <c r="F608" s="1" t="s">
        <v>5095</v>
      </c>
      <c r="G608" s="1" t="e">
        <f>-ate</f>
        <v>#NAME?</v>
      </c>
      <c r="I608" s="1" t="s">
        <v>5142</v>
      </c>
      <c r="J608" s="1" t="s">
        <v>5143</v>
      </c>
      <c r="K608" s="1" t="s">
        <v>5144</v>
      </c>
      <c r="L608" s="1" t="s">
        <v>5145</v>
      </c>
      <c r="M608" s="1" t="s">
        <v>5146</v>
      </c>
      <c r="N608" s="1" t="s">
        <v>5147</v>
      </c>
      <c r="O608" s="1" t="s">
        <v>5148</v>
      </c>
    </row>
    <row r="609" s="1" customFormat="1" spans="1:15">
      <c r="A609" s="1" t="s">
        <v>15</v>
      </c>
      <c r="B609" s="1" t="s">
        <v>5149</v>
      </c>
      <c r="C609" s="1" t="s">
        <v>17</v>
      </c>
      <c r="F609" s="1" t="s">
        <v>5095</v>
      </c>
      <c r="G609" s="1" t="e">
        <f>-acy</f>
        <v>#NAME?</v>
      </c>
      <c r="I609" s="1" t="s">
        <v>5150</v>
      </c>
      <c r="J609" s="1" t="s">
        <v>5151</v>
      </c>
      <c r="K609" s="1" t="s">
        <v>5152</v>
      </c>
      <c r="L609" s="1" t="s">
        <v>5153</v>
      </c>
      <c r="M609" s="1" t="s">
        <v>5154</v>
      </c>
      <c r="N609" s="1" t="s">
        <v>5155</v>
      </c>
      <c r="O609" s="1" t="s">
        <v>5156</v>
      </c>
    </row>
    <row r="610" s="1" customFormat="1" spans="1:15">
      <c r="A610" s="1" t="s">
        <v>15</v>
      </c>
      <c r="B610" s="1" t="s">
        <v>5157</v>
      </c>
      <c r="C610" s="1" t="s">
        <v>123</v>
      </c>
      <c r="F610" s="1" t="s">
        <v>5158</v>
      </c>
      <c r="G610" s="1" t="e">
        <f>-late</f>
        <v>#NAME?</v>
      </c>
      <c r="I610" s="1" t="s">
        <v>5159</v>
      </c>
      <c r="J610" s="1" t="s">
        <v>5160</v>
      </c>
      <c r="K610" s="1" t="s">
        <v>5161</v>
      </c>
      <c r="L610" s="1" t="s">
        <v>5162</v>
      </c>
      <c r="M610" s="1" t="s">
        <v>5163</v>
      </c>
      <c r="N610" s="1" t="s">
        <v>5164</v>
      </c>
      <c r="O610" s="1" t="s">
        <v>5165</v>
      </c>
    </row>
    <row r="611" s="1" customFormat="1" spans="1:15">
      <c r="A611" s="1" t="s">
        <v>15</v>
      </c>
      <c r="B611" s="1" t="s">
        <v>5166</v>
      </c>
      <c r="C611" s="1" t="s">
        <v>17</v>
      </c>
      <c r="F611" s="1" t="s">
        <v>5158</v>
      </c>
      <c r="G611" s="1" t="e">
        <f>-late</f>
        <v>#NAME?</v>
      </c>
      <c r="H611" s="1" t="e">
        <f>-ure</f>
        <v>#NAME?</v>
      </c>
      <c r="I611" s="1" t="s">
        <v>5167</v>
      </c>
      <c r="J611" s="1" t="s">
        <v>5168</v>
      </c>
      <c r="K611" s="1" t="s">
        <v>5169</v>
      </c>
      <c r="L611" s="1" t="s">
        <v>5170</v>
      </c>
      <c r="M611" s="1" t="s">
        <v>5171</v>
      </c>
      <c r="N611" s="1" t="s">
        <v>5172</v>
      </c>
      <c r="O611" s="1" t="s">
        <v>5173</v>
      </c>
    </row>
    <row r="612" s="1" customFormat="1" spans="1:15">
      <c r="A612" s="1" t="s">
        <v>15</v>
      </c>
      <c r="B612" s="1" t="s">
        <v>5103</v>
      </c>
      <c r="C612" s="1" t="s">
        <v>17</v>
      </c>
      <c r="F612" s="1" t="s">
        <v>5095</v>
      </c>
      <c r="G612" s="1" t="e">
        <f>-end</f>
        <v>#NAME?</v>
      </c>
      <c r="I612" s="1" t="s">
        <v>5174</v>
      </c>
      <c r="J612" s="1" t="s">
        <v>5175</v>
      </c>
      <c r="K612" s="1" t="s">
        <v>5106</v>
      </c>
      <c r="L612" s="1" t="s">
        <v>5176</v>
      </c>
      <c r="M612" s="1" t="s">
        <v>5177</v>
      </c>
      <c r="N612" s="1" t="s">
        <v>5178</v>
      </c>
      <c r="O612" s="1" t="s">
        <v>5179</v>
      </c>
    </row>
    <row r="613" s="1" customFormat="1" spans="1:15">
      <c r="A613" s="1" t="s">
        <v>15</v>
      </c>
      <c r="B613" s="1" t="s">
        <v>5180</v>
      </c>
      <c r="C613" s="1" t="s">
        <v>17</v>
      </c>
      <c r="D613" s="1" t="s">
        <v>4021</v>
      </c>
      <c r="F613" s="1" t="s">
        <v>5095</v>
      </c>
      <c r="G613" s="1" t="e">
        <f>-e</f>
        <v>#NAME?</v>
      </c>
      <c r="I613" s="1" t="s">
        <v>5181</v>
      </c>
      <c r="J613" s="1" t="s">
        <v>5182</v>
      </c>
      <c r="K613" s="1" t="s">
        <v>5183</v>
      </c>
      <c r="L613" s="1" t="s">
        <v>5184</v>
      </c>
      <c r="M613" s="1" t="s">
        <v>5185</v>
      </c>
      <c r="N613" s="1" t="s">
        <v>5186</v>
      </c>
      <c r="O613" s="1" t="s">
        <v>5187</v>
      </c>
    </row>
    <row r="614" s="1" customFormat="1" spans="1:15">
      <c r="A614" s="1" t="s">
        <v>15</v>
      </c>
      <c r="B614" s="1" t="s">
        <v>5188</v>
      </c>
      <c r="C614" s="1" t="s">
        <v>17</v>
      </c>
      <c r="D614" s="1" t="s">
        <v>4021</v>
      </c>
      <c r="F614" s="1" t="s">
        <v>5095</v>
      </c>
      <c r="G614" s="1" t="e">
        <f>-ue</f>
        <v>#NAME?</v>
      </c>
      <c r="I614" s="1" t="s">
        <v>5189</v>
      </c>
      <c r="J614" s="1" t="s">
        <v>5190</v>
      </c>
      <c r="K614" s="1" t="s">
        <v>5191</v>
      </c>
      <c r="L614" s="1" t="s">
        <v>5192</v>
      </c>
      <c r="M614" s="1" t="s">
        <v>5193</v>
      </c>
      <c r="N614" s="1" t="s">
        <v>5194</v>
      </c>
      <c r="O614" s="1" t="s">
        <v>5195</v>
      </c>
    </row>
    <row r="615" s="1" customFormat="1" spans="1:15">
      <c r="A615" s="1" t="s">
        <v>15</v>
      </c>
      <c r="B615" s="1" t="s">
        <v>5196</v>
      </c>
      <c r="C615" s="1" t="s">
        <v>123</v>
      </c>
      <c r="D615" s="1" t="s">
        <v>4012</v>
      </c>
      <c r="F615" s="1" t="s">
        <v>5095</v>
      </c>
      <c r="G615" s="1" t="e">
        <f>-e</f>
        <v>#NAME?</v>
      </c>
      <c r="I615" s="1" t="s">
        <v>5197</v>
      </c>
      <c r="J615" s="1" t="s">
        <v>5198</v>
      </c>
      <c r="K615" s="1" t="s">
        <v>5199</v>
      </c>
      <c r="L615" s="1" t="s">
        <v>5200</v>
      </c>
      <c r="M615" s="1" t="s">
        <v>5201</v>
      </c>
      <c r="N615" s="1" t="s">
        <v>5202</v>
      </c>
      <c r="O615" s="1" t="s">
        <v>5203</v>
      </c>
    </row>
    <row r="616" s="1" customFormat="1" spans="1:15">
      <c r="A616" s="1" t="s">
        <v>15</v>
      </c>
      <c r="B616" s="1" t="s">
        <v>5204</v>
      </c>
      <c r="C616" s="1" t="s">
        <v>17</v>
      </c>
      <c r="D616" s="1" t="s">
        <v>5205</v>
      </c>
      <c r="F616" s="1" t="s">
        <v>5095</v>
      </c>
      <c r="G616" s="1" t="e">
        <f>-e</f>
        <v>#NAME?</v>
      </c>
      <c r="I616" s="1" t="s">
        <v>5206</v>
      </c>
      <c r="J616" s="1" t="s">
        <v>5207</v>
      </c>
      <c r="K616" s="1" t="s">
        <v>5208</v>
      </c>
      <c r="L616" s="1" t="s">
        <v>5209</v>
      </c>
      <c r="M616" s="1" t="s">
        <v>5210</v>
      </c>
      <c r="N616" s="1" t="s">
        <v>5211</v>
      </c>
      <c r="O616" s="1" t="s">
        <v>5212</v>
      </c>
    </row>
    <row r="617" s="1" customFormat="1" spans="1:15">
      <c r="A617" s="1" t="s">
        <v>15</v>
      </c>
      <c r="B617" s="1" t="s">
        <v>5213</v>
      </c>
      <c r="C617" s="1" t="s">
        <v>123</v>
      </c>
      <c r="D617" s="1" t="s">
        <v>133</v>
      </c>
      <c r="F617" s="1" t="s">
        <v>5095</v>
      </c>
      <c r="G617" s="1" t="e">
        <f>-ate</f>
        <v>#NAME?</v>
      </c>
      <c r="I617" s="1" t="s">
        <v>5214</v>
      </c>
      <c r="J617" s="1" t="s">
        <v>5215</v>
      </c>
      <c r="K617" s="1" t="s">
        <v>5216</v>
      </c>
      <c r="L617" s="1" t="s">
        <v>5217</v>
      </c>
      <c r="M617" s="1" t="s">
        <v>5218</v>
      </c>
      <c r="N617" s="1" t="s">
        <v>5219</v>
      </c>
      <c r="O617" s="1" t="s">
        <v>5220</v>
      </c>
    </row>
    <row r="618" s="1" customFormat="1" spans="1:15">
      <c r="A618" s="1" t="s">
        <v>15</v>
      </c>
      <c r="B618" s="1" t="s">
        <v>5127</v>
      </c>
      <c r="C618" s="1" t="s">
        <v>27</v>
      </c>
      <c r="F618" s="1" t="s">
        <v>5095</v>
      </c>
      <c r="G618" s="1" t="e">
        <f>-al</f>
        <v>#NAME?</v>
      </c>
      <c r="I618" s="1" t="s">
        <v>5221</v>
      </c>
      <c r="J618" s="1" t="s">
        <v>5222</v>
      </c>
      <c r="K618" s="1" t="s">
        <v>5129</v>
      </c>
      <c r="L618" s="1" t="s">
        <v>5223</v>
      </c>
      <c r="M618" s="1" t="s">
        <v>5224</v>
      </c>
      <c r="N618" s="1" t="s">
        <v>5225</v>
      </c>
      <c r="O618" s="1" t="s">
        <v>5226</v>
      </c>
    </row>
    <row r="619" s="1" customFormat="1" spans="1:15">
      <c r="A619" s="1" t="s">
        <v>15</v>
      </c>
      <c r="B619" s="1" t="s">
        <v>5134</v>
      </c>
      <c r="C619" s="1" t="s">
        <v>27</v>
      </c>
      <c r="D619" s="1" t="s">
        <v>3894</v>
      </c>
      <c r="F619" s="1" t="s">
        <v>5095</v>
      </c>
      <c r="G619" s="1" t="e">
        <f>-al</f>
        <v>#NAME?</v>
      </c>
      <c r="I619" s="1" t="s">
        <v>5227</v>
      </c>
      <c r="J619" s="1" t="s">
        <v>5228</v>
      </c>
      <c r="K619" s="1" t="s">
        <v>5136</v>
      </c>
      <c r="L619" s="1" t="s">
        <v>5137</v>
      </c>
      <c r="M619" s="1" t="s">
        <v>5138</v>
      </c>
      <c r="N619" s="1" t="s">
        <v>5229</v>
      </c>
      <c r="O619" s="1" t="s">
        <v>5230</v>
      </c>
    </row>
    <row r="620" s="1" customFormat="1" spans="1:15">
      <c r="A620" s="1" t="s">
        <v>15</v>
      </c>
      <c r="B620" s="1" t="s">
        <v>5157</v>
      </c>
      <c r="C620" s="1" t="s">
        <v>123</v>
      </c>
      <c r="F620" s="1" t="s">
        <v>5158</v>
      </c>
      <c r="G620" s="1" t="e">
        <f>-lat</f>
        <v>#NAME?</v>
      </c>
      <c r="H620" s="1" t="e">
        <f>-e</f>
        <v>#NAME?</v>
      </c>
      <c r="I620" s="1" t="s">
        <v>5231</v>
      </c>
      <c r="J620" s="1" t="s">
        <v>5232</v>
      </c>
      <c r="K620" s="1" t="s">
        <v>5161</v>
      </c>
      <c r="L620" s="1" t="s">
        <v>5233</v>
      </c>
      <c r="M620" s="1" t="s">
        <v>5234</v>
      </c>
      <c r="N620" s="1" t="s">
        <v>5235</v>
      </c>
      <c r="O620" s="1" t="s">
        <v>5236</v>
      </c>
    </row>
    <row r="621" s="1" customFormat="1" spans="1:15">
      <c r="A621" s="1" t="s">
        <v>15</v>
      </c>
      <c r="B621" s="1" t="s">
        <v>5166</v>
      </c>
      <c r="C621" s="1" t="s">
        <v>17</v>
      </c>
      <c r="F621" s="1" t="s">
        <v>5158</v>
      </c>
      <c r="G621" s="1" t="e">
        <f>-lat</f>
        <v>#NAME?</v>
      </c>
      <c r="H621" s="1" t="e">
        <f>-ure</f>
        <v>#NAME?</v>
      </c>
      <c r="I621" s="1" t="s">
        <v>5237</v>
      </c>
      <c r="J621" s="1" t="s">
        <v>5238</v>
      </c>
      <c r="K621" s="1" t="s">
        <v>5239</v>
      </c>
      <c r="L621" s="1" t="s">
        <v>5240</v>
      </c>
      <c r="M621" s="1" t="s">
        <v>5241</v>
      </c>
      <c r="N621" s="1" t="s">
        <v>5242</v>
      </c>
      <c r="O621" s="1" t="s">
        <v>5243</v>
      </c>
    </row>
    <row r="622" s="1" customFormat="1" spans="1:15">
      <c r="A622" s="1" t="s">
        <v>15</v>
      </c>
      <c r="B622" s="1" t="s">
        <v>5244</v>
      </c>
      <c r="C622" s="1" t="s">
        <v>27</v>
      </c>
      <c r="F622" s="1" t="s">
        <v>5245</v>
      </c>
      <c r="G622" s="1" t="e">
        <f>-im</f>
        <v>#NAME?</v>
      </c>
      <c r="H622" s="1" t="e">
        <f>-ate</f>
        <v>#NAME?</v>
      </c>
      <c r="I622" s="1" t="s">
        <v>5246</v>
      </c>
      <c r="J622" s="1" t="s">
        <v>5247</v>
      </c>
      <c r="K622" s="1" t="s">
        <v>5248</v>
      </c>
      <c r="L622" s="1" t="s">
        <v>5249</v>
      </c>
      <c r="M622" s="1" t="s">
        <v>5250</v>
      </c>
      <c r="N622" s="1" t="s">
        <v>5251</v>
      </c>
      <c r="O622" s="1" t="s">
        <v>5252</v>
      </c>
    </row>
    <row r="623" s="1" customFormat="1" spans="1:15">
      <c r="A623" s="1" t="s">
        <v>15</v>
      </c>
      <c r="B623" s="1" t="s">
        <v>5204</v>
      </c>
      <c r="C623" s="1" t="s">
        <v>17</v>
      </c>
      <c r="D623" s="1" t="s">
        <v>5205</v>
      </c>
      <c r="F623" s="1" t="s">
        <v>5095</v>
      </c>
      <c r="G623" s="1" t="e">
        <f>-e</f>
        <v>#NAME?</v>
      </c>
      <c r="I623" s="1" t="s">
        <v>5253</v>
      </c>
      <c r="J623" s="1" t="s">
        <v>5254</v>
      </c>
      <c r="K623" s="1" t="s">
        <v>5208</v>
      </c>
      <c r="L623" s="1" t="s">
        <v>5255</v>
      </c>
      <c r="M623" s="1" t="s">
        <v>5256</v>
      </c>
      <c r="N623" s="1" t="s">
        <v>5257</v>
      </c>
      <c r="O623" s="1" t="s">
        <v>5258</v>
      </c>
    </row>
    <row r="624" s="1" customFormat="1" spans="1:15">
      <c r="A624" s="1" t="s">
        <v>15</v>
      </c>
      <c r="B624" s="1" t="s">
        <v>5149</v>
      </c>
      <c r="C624" s="1" t="s">
        <v>17</v>
      </c>
      <c r="F624" s="1" t="s">
        <v>5095</v>
      </c>
      <c r="G624" s="1" t="e">
        <f>-acy</f>
        <v>#NAME?</v>
      </c>
      <c r="I624" s="1" t="s">
        <v>5259</v>
      </c>
      <c r="J624" s="1" t="s">
        <v>5260</v>
      </c>
      <c r="K624" s="1" t="s">
        <v>5152</v>
      </c>
      <c r="L624" s="1" t="s">
        <v>5261</v>
      </c>
      <c r="M624" s="1" t="s">
        <v>5262</v>
      </c>
      <c r="N624" s="1" t="s">
        <v>5263</v>
      </c>
      <c r="O624" s="1" t="s">
        <v>5264</v>
      </c>
    </row>
    <row r="625" s="1" customFormat="1" spans="1:15">
      <c r="A625" s="1" t="s">
        <v>15</v>
      </c>
      <c r="B625" s="1" t="s">
        <v>5265</v>
      </c>
      <c r="C625" s="1" t="s">
        <v>123</v>
      </c>
      <c r="F625" s="1" t="s">
        <v>5095</v>
      </c>
      <c r="G625" s="1" t="e">
        <f>-al</f>
        <v>#NAME?</v>
      </c>
      <c r="H625" s="1" t="e">
        <f>-ize</f>
        <v>#NAME?</v>
      </c>
      <c r="I625" s="1" t="s">
        <v>5266</v>
      </c>
      <c r="J625" s="1" t="s">
        <v>5267</v>
      </c>
      <c r="K625" s="1" t="s">
        <v>5268</v>
      </c>
      <c r="L625" s="1" t="s">
        <v>5269</v>
      </c>
      <c r="M625" s="1" t="s">
        <v>5270</v>
      </c>
      <c r="N625" s="1" t="s">
        <v>5271</v>
      </c>
      <c r="O625" s="1" t="s">
        <v>5272</v>
      </c>
    </row>
    <row r="626" s="1" customFormat="1" spans="1:15">
      <c r="A626" s="1" t="s">
        <v>15</v>
      </c>
      <c r="B626" s="1" t="s">
        <v>5273</v>
      </c>
      <c r="C626" s="1" t="s">
        <v>17</v>
      </c>
      <c r="D626" s="1" t="s">
        <v>4012</v>
      </c>
      <c r="F626" s="1" t="s">
        <v>5095</v>
      </c>
      <c r="G626" s="1" t="e">
        <f>-ation</f>
        <v>#NAME?</v>
      </c>
      <c r="I626" s="1" t="s">
        <v>5274</v>
      </c>
      <c r="J626" s="1" t="s">
        <v>5275</v>
      </c>
      <c r="K626" s="1" t="s">
        <v>5276</v>
      </c>
      <c r="L626" s="1" t="s">
        <v>5277</v>
      </c>
      <c r="M626" s="1" t="s">
        <v>5278</v>
      </c>
      <c r="N626" s="1" t="s">
        <v>5279</v>
      </c>
      <c r="O626" s="1" t="s">
        <v>5280</v>
      </c>
    </row>
    <row r="627" s="1" customFormat="1" spans="1:15">
      <c r="A627" s="1" t="s">
        <v>15</v>
      </c>
      <c r="B627" s="1" t="s">
        <v>5281</v>
      </c>
      <c r="C627" s="1" t="s">
        <v>17</v>
      </c>
      <c r="F627" s="1" t="s">
        <v>5095</v>
      </c>
      <c r="G627" s="1" t="e">
        <f>-al</f>
        <v>#NAME?</v>
      </c>
      <c r="H627" s="1" t="e">
        <f>-ity</f>
        <v>#NAME?</v>
      </c>
      <c r="I627" s="1" t="s">
        <v>5282</v>
      </c>
      <c r="J627" s="1" t="s">
        <v>5283</v>
      </c>
      <c r="K627" s="1" t="s">
        <v>5284</v>
      </c>
      <c r="L627" s="1" t="s">
        <v>5285</v>
      </c>
      <c r="M627" s="1" t="s">
        <v>5286</v>
      </c>
      <c r="N627" s="1" t="s">
        <v>5287</v>
      </c>
      <c r="O627" s="1" t="s">
        <v>5288</v>
      </c>
    </row>
    <row r="628" s="1" customFormat="1" spans="1:15">
      <c r="A628" s="1" t="s">
        <v>15</v>
      </c>
      <c r="B628" s="1" t="s">
        <v>5289</v>
      </c>
      <c r="C628" s="1" t="s">
        <v>123</v>
      </c>
      <c r="D628" s="1" t="s">
        <v>133</v>
      </c>
      <c r="F628" s="1" t="s">
        <v>5290</v>
      </c>
      <c r="G628" s="1" t="e">
        <f>-e</f>
        <v>#NAME?</v>
      </c>
      <c r="I628" s="1" t="s">
        <v>5291</v>
      </c>
      <c r="J628" s="1" t="s">
        <v>5292</v>
      </c>
      <c r="K628" s="1" t="s">
        <v>5293</v>
      </c>
      <c r="L628" s="1" t="s">
        <v>5294</v>
      </c>
      <c r="M628" s="1" t="s">
        <v>5295</v>
      </c>
      <c r="N628" s="1" t="s">
        <v>5296</v>
      </c>
      <c r="O628" s="1" t="s">
        <v>5297</v>
      </c>
    </row>
    <row r="629" s="1" customFormat="1" spans="1:15">
      <c r="A629" s="1" t="s">
        <v>15</v>
      </c>
      <c r="B629" s="1" t="s">
        <v>5298</v>
      </c>
      <c r="C629" s="1" t="s">
        <v>123</v>
      </c>
      <c r="D629" s="1" t="s">
        <v>1585</v>
      </c>
      <c r="F629" s="1" t="s">
        <v>5290</v>
      </c>
      <c r="G629" s="1" t="e">
        <f>-e</f>
        <v>#NAME?</v>
      </c>
      <c r="I629" s="1" t="s">
        <v>5299</v>
      </c>
      <c r="J629" s="1" t="s">
        <v>5300</v>
      </c>
      <c r="K629" s="1" t="s">
        <v>5301</v>
      </c>
      <c r="L629" s="1" t="s">
        <v>5302</v>
      </c>
      <c r="M629" s="1" t="s">
        <v>5303</v>
      </c>
      <c r="N629" s="1" t="s">
        <v>5304</v>
      </c>
      <c r="O629" s="1" t="s">
        <v>5305</v>
      </c>
    </row>
    <row r="630" s="1" customFormat="1" spans="1:15">
      <c r="A630" s="1" t="s">
        <v>15</v>
      </c>
      <c r="B630" s="1" t="s">
        <v>5306</v>
      </c>
      <c r="C630" s="1" t="s">
        <v>17</v>
      </c>
      <c r="F630" s="1" t="s">
        <v>5290</v>
      </c>
      <c r="G630" s="1" t="e">
        <f>-itude</f>
        <v>#NAME?</v>
      </c>
      <c r="I630" s="1" t="s">
        <v>5307</v>
      </c>
      <c r="J630" s="1" t="s">
        <v>5308</v>
      </c>
      <c r="K630" s="1" t="s">
        <v>5309</v>
      </c>
      <c r="L630" s="1" t="s">
        <v>5310</v>
      </c>
      <c r="M630" s="1" t="s">
        <v>5311</v>
      </c>
      <c r="N630" s="1" t="s">
        <v>5312</v>
      </c>
      <c r="O630" s="1" t="s">
        <v>5313</v>
      </c>
    </row>
    <row r="631" s="1" customFormat="1" spans="1:15">
      <c r="A631" s="1" t="s">
        <v>15</v>
      </c>
      <c r="B631" s="1" t="s">
        <v>5314</v>
      </c>
      <c r="C631" s="1" t="s">
        <v>27</v>
      </c>
      <c r="F631" s="1" t="s">
        <v>5290</v>
      </c>
      <c r="G631" s="1" t="e">
        <f>-er</f>
        <v>#NAME?</v>
      </c>
      <c r="H631" s="1" t="e">
        <f>-al</f>
        <v>#NAME?</v>
      </c>
      <c r="I631" s="1" t="s">
        <v>5315</v>
      </c>
      <c r="J631" s="1" t="s">
        <v>5316</v>
      </c>
      <c r="K631" s="1" t="s">
        <v>5317</v>
      </c>
      <c r="L631" s="1" t="s">
        <v>5318</v>
      </c>
      <c r="M631" s="1" t="s">
        <v>5319</v>
      </c>
      <c r="N631" s="1" t="s">
        <v>5320</v>
      </c>
      <c r="O631" s="1" t="s">
        <v>5321</v>
      </c>
    </row>
    <row r="632" s="1" customFormat="1" spans="1:15">
      <c r="A632" s="1" t="s">
        <v>15</v>
      </c>
      <c r="B632" s="1" t="s">
        <v>5322</v>
      </c>
      <c r="C632" s="1" t="s">
        <v>17</v>
      </c>
      <c r="D632" s="1" t="s">
        <v>4021</v>
      </c>
      <c r="F632" s="1" t="s">
        <v>5290</v>
      </c>
      <c r="G632" s="1" t="e">
        <f>-er</f>
        <v>#NAME?</v>
      </c>
      <c r="H632" s="1" t="e">
        <f>-al</f>
        <v>#NAME?</v>
      </c>
      <c r="I632" s="1" t="s">
        <v>5323</v>
      </c>
      <c r="J632" s="1" t="s">
        <v>5324</v>
      </c>
      <c r="K632" s="1" t="s">
        <v>5325</v>
      </c>
      <c r="L632" s="1" t="s">
        <v>5326</v>
      </c>
      <c r="M632" s="1" t="s">
        <v>5327</v>
      </c>
      <c r="N632" s="1" t="s">
        <v>5328</v>
      </c>
      <c r="O632" s="1" t="s">
        <v>5329</v>
      </c>
    </row>
    <row r="633" s="1" customFormat="1" spans="1:15">
      <c r="A633" s="1" t="s">
        <v>15</v>
      </c>
      <c r="B633" s="1" t="s">
        <v>5330</v>
      </c>
      <c r="C633" s="1" t="s">
        <v>123</v>
      </c>
      <c r="D633" s="1" t="s">
        <v>2254</v>
      </c>
      <c r="F633" s="1" t="s">
        <v>5290</v>
      </c>
      <c r="G633" s="1" t="e">
        <f>-e</f>
        <v>#NAME?</v>
      </c>
      <c r="I633" s="1" t="s">
        <v>5331</v>
      </c>
      <c r="J633" s="1" t="s">
        <v>5332</v>
      </c>
      <c r="K633" s="1" t="s">
        <v>5333</v>
      </c>
      <c r="L633" s="1" t="s">
        <v>5334</v>
      </c>
      <c r="M633" s="1" t="s">
        <v>5335</v>
      </c>
      <c r="N633" s="1" t="s">
        <v>5336</v>
      </c>
      <c r="O633" s="1" t="s">
        <v>5337</v>
      </c>
    </row>
    <row r="634" s="1" customFormat="1" spans="1:15">
      <c r="A634" s="1" t="s">
        <v>15</v>
      </c>
      <c r="B634" s="1" t="s">
        <v>5338</v>
      </c>
      <c r="C634" s="1" t="s">
        <v>27</v>
      </c>
      <c r="D634" s="1" t="s">
        <v>96</v>
      </c>
      <c r="F634" s="1" t="s">
        <v>5290</v>
      </c>
      <c r="G634" s="1" t="e">
        <f>-ive</f>
        <v>#NAME?</v>
      </c>
      <c r="I634" s="1" t="s">
        <v>5339</v>
      </c>
      <c r="J634" s="1" t="s">
        <v>5340</v>
      </c>
      <c r="K634" s="1" t="s">
        <v>5341</v>
      </c>
      <c r="L634" s="1" t="s">
        <v>5342</v>
      </c>
      <c r="M634" s="1" t="s">
        <v>5343</v>
      </c>
      <c r="N634" s="1" t="s">
        <v>5344</v>
      </c>
      <c r="O634" s="1" t="s">
        <v>5345</v>
      </c>
    </row>
    <row r="635" s="1" customFormat="1" spans="1:15">
      <c r="A635" s="1" t="s">
        <v>15</v>
      </c>
      <c r="B635" s="1" t="s">
        <v>5346</v>
      </c>
      <c r="C635" s="1" t="s">
        <v>17</v>
      </c>
      <c r="D635" s="1" t="s">
        <v>5347</v>
      </c>
      <c r="F635" s="1" t="s">
        <v>5290</v>
      </c>
      <c r="G635" s="1" t="e">
        <f>-_xleta.or</f>
        <v>#VALUE!</v>
      </c>
      <c r="I635" s="1" t="s">
        <v>5348</v>
      </c>
      <c r="J635" s="1" t="s">
        <v>5349</v>
      </c>
      <c r="K635" s="1" t="s">
        <v>5350</v>
      </c>
      <c r="L635" s="1" t="s">
        <v>5351</v>
      </c>
      <c r="M635" s="1" t="s">
        <v>5352</v>
      </c>
      <c r="N635" s="1" t="s">
        <v>5353</v>
      </c>
      <c r="O635" s="1" t="s">
        <v>5354</v>
      </c>
    </row>
    <row r="636" s="1" customFormat="1" spans="1:15">
      <c r="A636" s="1" t="s">
        <v>15</v>
      </c>
      <c r="B636" s="1" t="s">
        <v>5355</v>
      </c>
      <c r="C636" s="1" t="s">
        <v>1559</v>
      </c>
      <c r="D636" s="1" t="s">
        <v>133</v>
      </c>
      <c r="F636" s="1" t="s">
        <v>5290</v>
      </c>
      <c r="G636" s="1" t="e">
        <f>-ive</f>
        <v>#NAME?</v>
      </c>
      <c r="I636" s="1" t="s">
        <v>5356</v>
      </c>
      <c r="J636" s="1" t="s">
        <v>5357</v>
      </c>
      <c r="K636" s="1" t="s">
        <v>5358</v>
      </c>
      <c r="L636" s="1" t="s">
        <v>5359</v>
      </c>
      <c r="M636" s="1" t="s">
        <v>5360</v>
      </c>
      <c r="N636" s="1" t="s">
        <v>5361</v>
      </c>
      <c r="O636" s="1" t="s">
        <v>5362</v>
      </c>
    </row>
    <row r="637" s="1" customFormat="1" spans="1:15">
      <c r="A637" s="1" t="s">
        <v>15</v>
      </c>
      <c r="B637" s="1" t="s">
        <v>5363</v>
      </c>
      <c r="C637" s="1" t="s">
        <v>27</v>
      </c>
      <c r="D637" s="1" t="s">
        <v>204</v>
      </c>
      <c r="F637" s="1" t="s">
        <v>5290</v>
      </c>
      <c r="G637" s="1" t="e">
        <f>-ed</f>
        <v>#NAME?</v>
      </c>
      <c r="I637" s="1" t="s">
        <v>5364</v>
      </c>
      <c r="K637" s="1" t="s">
        <v>5365</v>
      </c>
      <c r="L637" s="1" t="s">
        <v>5366</v>
      </c>
      <c r="M637" s="1" t="s">
        <v>5367</v>
      </c>
      <c r="N637" s="1" t="s">
        <v>5368</v>
      </c>
      <c r="O637" s="1" t="s">
        <v>5369</v>
      </c>
    </row>
    <row r="638" s="1" customFormat="1" spans="1:15">
      <c r="A638" s="1" t="s">
        <v>15</v>
      </c>
      <c r="B638" s="1" t="s">
        <v>5314</v>
      </c>
      <c r="C638" s="1" t="s">
        <v>27</v>
      </c>
      <c r="F638" s="1" t="s">
        <v>1490</v>
      </c>
      <c r="G638" s="1" t="e">
        <f>-al</f>
        <v>#NAME?</v>
      </c>
      <c r="I638" s="1" t="s">
        <v>5370</v>
      </c>
      <c r="J638" s="1" t="s">
        <v>5371</v>
      </c>
      <c r="K638" s="1" t="s">
        <v>5317</v>
      </c>
      <c r="L638" s="1" t="s">
        <v>5372</v>
      </c>
      <c r="M638" s="1" t="s">
        <v>5373</v>
      </c>
      <c r="N638" s="1" t="s">
        <v>5374</v>
      </c>
      <c r="O638" s="1" t="s">
        <v>5375</v>
      </c>
    </row>
    <row r="639" s="1" customFormat="1" spans="1:15">
      <c r="A639" s="1" t="s">
        <v>15</v>
      </c>
      <c r="B639" s="1" t="s">
        <v>5376</v>
      </c>
      <c r="C639" s="1" t="s">
        <v>27</v>
      </c>
      <c r="D639" s="1" t="s">
        <v>4325</v>
      </c>
      <c r="F639" s="1" t="s">
        <v>1490</v>
      </c>
      <c r="G639" s="1" t="e">
        <f>-al</f>
        <v>#NAME?</v>
      </c>
      <c r="I639" s="1" t="s">
        <v>5377</v>
      </c>
      <c r="J639" s="1" t="s">
        <v>5378</v>
      </c>
      <c r="K639" s="1" t="s">
        <v>5379</v>
      </c>
      <c r="L639" s="1" t="s">
        <v>5380</v>
      </c>
      <c r="M639" s="1" t="s">
        <v>5381</v>
      </c>
      <c r="N639" s="1" t="s">
        <v>5382</v>
      </c>
      <c r="O639" s="1" t="s">
        <v>5383</v>
      </c>
    </row>
    <row r="640" s="1" customFormat="1" spans="1:15">
      <c r="A640" s="1" t="s">
        <v>15</v>
      </c>
      <c r="B640" s="1" t="s">
        <v>5384</v>
      </c>
      <c r="C640" s="1" t="s">
        <v>27</v>
      </c>
      <c r="D640" s="1" t="s">
        <v>5385</v>
      </c>
      <c r="F640" s="1" t="s">
        <v>1490</v>
      </c>
      <c r="G640" s="1" t="e">
        <f>-al</f>
        <v>#NAME?</v>
      </c>
      <c r="I640" s="1" t="s">
        <v>5386</v>
      </c>
      <c r="K640" s="1" t="s">
        <v>5387</v>
      </c>
      <c r="L640" s="1" t="s">
        <v>5388</v>
      </c>
      <c r="M640" s="1" t="s">
        <v>5389</v>
      </c>
      <c r="N640" s="1" t="s">
        <v>5390</v>
      </c>
      <c r="O640" s="1" t="s">
        <v>5391</v>
      </c>
    </row>
    <row r="641" s="1" customFormat="1" spans="1:15">
      <c r="A641" s="1" t="s">
        <v>15</v>
      </c>
      <c r="B641" s="1" t="s">
        <v>1489</v>
      </c>
      <c r="C641" s="1" t="s">
        <v>27</v>
      </c>
      <c r="D641" s="1" t="s">
        <v>1417</v>
      </c>
      <c r="F641" s="1" t="s">
        <v>1490</v>
      </c>
      <c r="G641" s="1" t="e">
        <f>-al</f>
        <v>#NAME?</v>
      </c>
      <c r="I641" s="1" t="s">
        <v>5392</v>
      </c>
      <c r="K641" s="1" t="s">
        <v>1493</v>
      </c>
      <c r="L641" s="1" t="s">
        <v>5393</v>
      </c>
      <c r="M641" s="1" t="s">
        <v>5394</v>
      </c>
      <c r="N641" s="1" t="s">
        <v>5395</v>
      </c>
      <c r="O641" s="1" t="s">
        <v>5396</v>
      </c>
    </row>
    <row r="642" s="1" customFormat="1" spans="1:15">
      <c r="A642" s="1" t="s">
        <v>15</v>
      </c>
      <c r="B642" s="1" t="s">
        <v>5322</v>
      </c>
      <c r="C642" s="1" t="s">
        <v>1559</v>
      </c>
      <c r="D642" s="1" t="s">
        <v>4021</v>
      </c>
      <c r="F642" s="1" t="s">
        <v>1490</v>
      </c>
      <c r="G642" s="1" t="e">
        <f>-al</f>
        <v>#NAME?</v>
      </c>
      <c r="I642" s="1" t="s">
        <v>5397</v>
      </c>
      <c r="K642" s="1" t="s">
        <v>5325</v>
      </c>
      <c r="L642" s="1" t="s">
        <v>5398</v>
      </c>
      <c r="M642" s="1" t="s">
        <v>5327</v>
      </c>
      <c r="N642" s="1" t="s">
        <v>5399</v>
      </c>
      <c r="O642" s="1" t="s">
        <v>5400</v>
      </c>
    </row>
    <row r="643" s="1" customFormat="1" spans="1:15">
      <c r="A643" s="1" t="s">
        <v>15</v>
      </c>
      <c r="B643" s="1" t="s">
        <v>5401</v>
      </c>
      <c r="C643" s="1" t="s">
        <v>27</v>
      </c>
      <c r="D643" s="1" t="s">
        <v>5402</v>
      </c>
      <c r="F643" s="1" t="s">
        <v>1490</v>
      </c>
      <c r="G643" s="1" t="e">
        <f>-al</f>
        <v>#NAME?</v>
      </c>
      <c r="I643" s="1" t="s">
        <v>5403</v>
      </c>
      <c r="K643" s="1" t="s">
        <v>5404</v>
      </c>
      <c r="L643" s="1" t="s">
        <v>5405</v>
      </c>
      <c r="M643" s="1" t="s">
        <v>5406</v>
      </c>
      <c r="N643" s="1" t="s">
        <v>5407</v>
      </c>
      <c r="O643" s="1" t="s">
        <v>5408</v>
      </c>
    </row>
    <row r="644" s="1" customFormat="1" spans="1:15">
      <c r="A644" s="1" t="s">
        <v>15</v>
      </c>
      <c r="B644" s="1" t="s">
        <v>5409</v>
      </c>
      <c r="C644" s="1" t="s">
        <v>17</v>
      </c>
      <c r="D644" s="1" t="s">
        <v>5410</v>
      </c>
      <c r="F644" s="1" t="s">
        <v>1490</v>
      </c>
      <c r="G644" s="1" t="e">
        <f>-al</f>
        <v>#NAME?</v>
      </c>
      <c r="I644" s="1" t="s">
        <v>5411</v>
      </c>
      <c r="K644" s="1" t="s">
        <v>5412</v>
      </c>
      <c r="L644" s="1" t="s">
        <v>5413</v>
      </c>
      <c r="M644" s="1" t="s">
        <v>5414</v>
      </c>
      <c r="N644" s="1" t="s">
        <v>5415</v>
      </c>
      <c r="O644" s="1" t="s">
        <v>5416</v>
      </c>
    </row>
    <row r="645" s="1" customFormat="1" spans="1:15">
      <c r="A645" s="1" t="s">
        <v>15</v>
      </c>
      <c r="B645" s="1" t="s">
        <v>5417</v>
      </c>
      <c r="C645" s="1" t="s">
        <v>27</v>
      </c>
      <c r="D645" s="1" t="s">
        <v>4370</v>
      </c>
      <c r="F645" s="1" t="s">
        <v>1490</v>
      </c>
      <c r="G645" s="1" t="e">
        <f>-al</f>
        <v>#NAME?</v>
      </c>
      <c r="I645" s="1" t="s">
        <v>5418</v>
      </c>
      <c r="K645" s="1" t="s">
        <v>5419</v>
      </c>
      <c r="L645" s="1" t="s">
        <v>5420</v>
      </c>
      <c r="M645" s="1" t="s">
        <v>5421</v>
      </c>
      <c r="N645" s="1" t="s">
        <v>5422</v>
      </c>
      <c r="O645" s="1" t="s">
        <v>5423</v>
      </c>
    </row>
    <row r="646" s="1" customFormat="1" spans="1:15">
      <c r="A646" s="1" t="s">
        <v>15</v>
      </c>
      <c r="B646" s="1" t="s">
        <v>5424</v>
      </c>
      <c r="C646" s="1" t="s">
        <v>1245</v>
      </c>
      <c r="F646" s="1" t="s">
        <v>1490</v>
      </c>
      <c r="G646" s="1" t="e">
        <f>-al</f>
        <v>#NAME?</v>
      </c>
      <c r="H646" s="1" t="e">
        <f>-ly</f>
        <v>#NAME?</v>
      </c>
      <c r="I646" s="1" t="s">
        <v>5425</v>
      </c>
      <c r="K646" s="1" t="s">
        <v>5426</v>
      </c>
      <c r="L646" s="1" t="s">
        <v>5427</v>
      </c>
      <c r="M646" s="1" t="s">
        <v>5428</v>
      </c>
      <c r="N646" s="1" t="s">
        <v>5429</v>
      </c>
      <c r="O646" s="1" t="s">
        <v>5430</v>
      </c>
    </row>
    <row r="647" s="1" customFormat="1" spans="1:15">
      <c r="A647" s="1" t="s">
        <v>15</v>
      </c>
      <c r="B647" s="1" t="s">
        <v>5431</v>
      </c>
      <c r="C647" s="1" t="s">
        <v>17</v>
      </c>
      <c r="F647" s="1" t="s">
        <v>1490</v>
      </c>
      <c r="G647" s="1" t="e">
        <f>-al</f>
        <v>#NAME?</v>
      </c>
      <c r="H647" s="1" t="e">
        <f>-ity</f>
        <v>#NAME?</v>
      </c>
      <c r="I647" s="1" t="s">
        <v>5432</v>
      </c>
      <c r="K647" s="1" t="s">
        <v>5433</v>
      </c>
      <c r="L647" s="1" t="s">
        <v>5434</v>
      </c>
      <c r="M647" s="1" t="s">
        <v>5435</v>
      </c>
      <c r="N647" s="1" t="s">
        <v>5436</v>
      </c>
      <c r="O647" s="1" t="s">
        <v>5437</v>
      </c>
    </row>
    <row r="648" s="1" customFormat="1" spans="1:15">
      <c r="A648" s="1" t="s">
        <v>15</v>
      </c>
      <c r="B648" s="1" t="s">
        <v>5438</v>
      </c>
      <c r="C648" s="1" t="s">
        <v>17</v>
      </c>
      <c r="F648" s="1" t="s">
        <v>5439</v>
      </c>
      <c r="G648" s="1" t="e">
        <f>-atory</f>
        <v>#NAME?</v>
      </c>
      <c r="I648" s="1" t="s">
        <v>5440</v>
      </c>
      <c r="J648" s="1" t="s">
        <v>5441</v>
      </c>
      <c r="K648" s="1" t="s">
        <v>5442</v>
      </c>
      <c r="L648" s="1" t="s">
        <v>5443</v>
      </c>
      <c r="M648" s="1" t="s">
        <v>5444</v>
      </c>
      <c r="N648" s="1" t="s">
        <v>5445</v>
      </c>
      <c r="O648" s="1" t="s">
        <v>5446</v>
      </c>
    </row>
    <row r="649" s="1" customFormat="1" spans="1:15">
      <c r="A649" s="1" t="s">
        <v>15</v>
      </c>
      <c r="B649" s="1" t="s">
        <v>5447</v>
      </c>
      <c r="C649" s="1" t="s">
        <v>17</v>
      </c>
      <c r="F649" s="1" t="s">
        <v>5448</v>
      </c>
      <c r="G649" s="1" t="e">
        <f>-ry</f>
        <v>#NAME?</v>
      </c>
      <c r="I649" s="1" t="s">
        <v>5449</v>
      </c>
      <c r="J649" s="1" t="s">
        <v>5450</v>
      </c>
      <c r="K649" s="1" t="s">
        <v>5451</v>
      </c>
      <c r="L649" s="1" t="s">
        <v>5452</v>
      </c>
      <c r="M649" s="1" t="s">
        <v>5453</v>
      </c>
      <c r="N649" s="1" t="s">
        <v>5454</v>
      </c>
      <c r="O649" s="1" t="s">
        <v>5455</v>
      </c>
    </row>
    <row r="650" s="1" customFormat="1" spans="1:15">
      <c r="A650" s="1" t="s">
        <v>15</v>
      </c>
      <c r="B650" s="1" t="s">
        <v>5456</v>
      </c>
      <c r="C650" s="1" t="s">
        <v>27</v>
      </c>
      <c r="F650" s="1" t="s">
        <v>5439</v>
      </c>
      <c r="G650" s="1" t="e">
        <f>-ish</f>
        <v>#NAME?</v>
      </c>
      <c r="I650" s="1" t="s">
        <v>5457</v>
      </c>
      <c r="J650" s="1" t="s">
        <v>5458</v>
      </c>
      <c r="K650" s="1" t="s">
        <v>5459</v>
      </c>
      <c r="L650" s="1" t="s">
        <v>5460</v>
      </c>
      <c r="M650" s="1" t="s">
        <v>5461</v>
      </c>
      <c r="N650" s="1" t="s">
        <v>5462</v>
      </c>
      <c r="O650" s="1" t="s">
        <v>5463</v>
      </c>
    </row>
    <row r="651" s="1" customFormat="1" spans="1:15">
      <c r="A651" s="1" t="s">
        <v>15</v>
      </c>
      <c r="B651" s="1" t="s">
        <v>5464</v>
      </c>
      <c r="C651" s="1" t="s">
        <v>123</v>
      </c>
      <c r="D651" s="1" t="s">
        <v>2254</v>
      </c>
      <c r="F651" s="1" t="s">
        <v>5465</v>
      </c>
      <c r="G651" s="1" t="e">
        <f>-e</f>
        <v>#NAME?</v>
      </c>
      <c r="I651" s="1" t="s">
        <v>5466</v>
      </c>
      <c r="J651" s="1" t="s">
        <v>5467</v>
      </c>
      <c r="K651" s="1" t="s">
        <v>5468</v>
      </c>
      <c r="L651" s="1" t="s">
        <v>5469</v>
      </c>
      <c r="M651" s="1" t="s">
        <v>5470</v>
      </c>
      <c r="N651" s="1" t="s">
        <v>5471</v>
      </c>
      <c r="O651" s="1" t="s">
        <v>5472</v>
      </c>
    </row>
    <row r="652" s="1" customFormat="1" spans="1:15">
      <c r="A652" s="1" t="s">
        <v>15</v>
      </c>
      <c r="B652" s="1" t="s">
        <v>5473</v>
      </c>
      <c r="C652" s="1" t="s">
        <v>17</v>
      </c>
      <c r="D652" s="1" t="s">
        <v>87</v>
      </c>
      <c r="F652" s="1" t="s">
        <v>5474</v>
      </c>
      <c r="I652" s="1" t="s">
        <v>5475</v>
      </c>
      <c r="J652" s="1" t="s">
        <v>5476</v>
      </c>
      <c r="K652" s="1" t="s">
        <v>5477</v>
      </c>
      <c r="L652" s="1" t="s">
        <v>5478</v>
      </c>
      <c r="M652" s="1" t="s">
        <v>5479</v>
      </c>
      <c r="N652" s="1" t="s">
        <v>5480</v>
      </c>
      <c r="O652" s="1" t="s">
        <v>5481</v>
      </c>
    </row>
    <row r="653" s="1" customFormat="1" spans="1:15">
      <c r="A653" s="1" t="s">
        <v>15</v>
      </c>
      <c r="B653" s="1" t="s">
        <v>5482</v>
      </c>
      <c r="C653" s="1" t="s">
        <v>27</v>
      </c>
      <c r="D653" s="1" t="s">
        <v>5483</v>
      </c>
      <c r="F653" s="1" t="s">
        <v>5465</v>
      </c>
      <c r="G653" s="1" t="e">
        <f>-ed</f>
        <v>#NAME?</v>
      </c>
      <c r="I653" s="1" t="s">
        <v>5484</v>
      </c>
      <c r="J653" s="1" t="s">
        <v>5485</v>
      </c>
      <c r="K653" s="1" t="s">
        <v>5486</v>
      </c>
      <c r="L653" s="1" t="s">
        <v>5487</v>
      </c>
      <c r="M653" s="1" t="s">
        <v>5488</v>
      </c>
      <c r="N653" s="1" t="s">
        <v>5489</v>
      </c>
      <c r="O653" s="1" t="s">
        <v>5490</v>
      </c>
    </row>
    <row r="654" s="1" customFormat="1" spans="1:15">
      <c r="A654" s="1" t="s">
        <v>15</v>
      </c>
      <c r="B654" s="1" t="s">
        <v>5491</v>
      </c>
      <c r="C654" s="1" t="s">
        <v>17</v>
      </c>
      <c r="D654" s="1" t="s">
        <v>972</v>
      </c>
      <c r="F654" s="1" t="s">
        <v>5465</v>
      </c>
      <c r="G654" s="1" t="e">
        <f>-ion</f>
        <v>#NAME?</v>
      </c>
      <c r="I654" s="1" t="s">
        <v>5492</v>
      </c>
      <c r="J654" s="1" t="s">
        <v>5493</v>
      </c>
      <c r="K654" s="1" t="s">
        <v>5494</v>
      </c>
      <c r="L654" s="1" t="s">
        <v>5495</v>
      </c>
      <c r="M654" s="1" t="s">
        <v>5496</v>
      </c>
      <c r="N654" s="1" t="s">
        <v>5497</v>
      </c>
      <c r="O654" s="1" t="s">
        <v>5498</v>
      </c>
    </row>
    <row r="655" s="1" customFormat="1" spans="1:15">
      <c r="A655" s="1" t="s">
        <v>15</v>
      </c>
      <c r="B655" s="1" t="s">
        <v>5499</v>
      </c>
      <c r="C655" s="1" t="s">
        <v>27</v>
      </c>
      <c r="D655" s="1" t="s">
        <v>412</v>
      </c>
      <c r="F655" s="1" t="s">
        <v>5500</v>
      </c>
      <c r="G655" s="1" t="e">
        <f>-ial</f>
        <v>#NAME?</v>
      </c>
      <c r="I655" s="1" t="s">
        <v>5501</v>
      </c>
      <c r="J655" s="1" t="s">
        <v>5502</v>
      </c>
      <c r="K655" s="1" t="s">
        <v>5503</v>
      </c>
      <c r="L655" s="1" t="s">
        <v>5504</v>
      </c>
      <c r="M655" s="1" t="s">
        <v>5505</v>
      </c>
      <c r="N655" s="1" t="s">
        <v>5506</v>
      </c>
      <c r="O655" s="1" t="s">
        <v>5507</v>
      </c>
    </row>
    <row r="656" s="1" customFormat="1" spans="1:15">
      <c r="A656" s="1" t="s">
        <v>15</v>
      </c>
      <c r="B656" s="1" t="s">
        <v>5508</v>
      </c>
      <c r="C656" s="1" t="s">
        <v>27</v>
      </c>
      <c r="D656" s="1" t="s">
        <v>5509</v>
      </c>
      <c r="E656" s="1" t="s">
        <v>2254</v>
      </c>
      <c r="F656" s="1" t="s">
        <v>5500</v>
      </c>
      <c r="G656" s="1" t="e">
        <f>-ian</f>
        <v>#NAME?</v>
      </c>
      <c r="I656" s="1" t="s">
        <v>5510</v>
      </c>
      <c r="J656" s="1" t="s">
        <v>5511</v>
      </c>
      <c r="K656" s="1" t="s">
        <v>5512</v>
      </c>
      <c r="L656" s="1" t="s">
        <v>5513</v>
      </c>
      <c r="M656" s="1" t="s">
        <v>5514</v>
      </c>
      <c r="N656" s="1" t="s">
        <v>5515</v>
      </c>
      <c r="O656" s="1" t="s">
        <v>5516</v>
      </c>
    </row>
    <row r="657" s="1" customFormat="1" spans="1:15">
      <c r="A657" s="1" t="s">
        <v>15</v>
      </c>
      <c r="B657" s="1" t="s">
        <v>5517</v>
      </c>
      <c r="C657" s="1" t="s">
        <v>123</v>
      </c>
      <c r="F657" s="1" t="s">
        <v>5439</v>
      </c>
      <c r="G657" s="1" t="e">
        <f>-e</f>
        <v>#NAME?</v>
      </c>
      <c r="I657" s="1" t="s">
        <v>5518</v>
      </c>
      <c r="J657" s="1" t="s">
        <v>5519</v>
      </c>
      <c r="K657" s="1" t="s">
        <v>5520</v>
      </c>
      <c r="L657" s="1" t="s">
        <v>5521</v>
      </c>
      <c r="M657" s="1" t="s">
        <v>5522</v>
      </c>
      <c r="N657" s="1" t="s">
        <v>5523</v>
      </c>
      <c r="O657" s="1" t="s">
        <v>5524</v>
      </c>
    </row>
    <row r="658" s="1" customFormat="1" spans="1:15">
      <c r="A658" s="1" t="s">
        <v>15</v>
      </c>
      <c r="B658" s="1" t="s">
        <v>5525</v>
      </c>
      <c r="C658" s="1" t="s">
        <v>362</v>
      </c>
      <c r="F658" s="1" t="s">
        <v>5525</v>
      </c>
      <c r="I658" s="1" t="s">
        <v>5526</v>
      </c>
      <c r="J658" s="1" t="s">
        <v>5527</v>
      </c>
      <c r="K658" s="1" t="s">
        <v>5528</v>
      </c>
      <c r="L658" s="1" t="s">
        <v>5529</v>
      </c>
      <c r="M658" s="1" t="s">
        <v>5530</v>
      </c>
      <c r="N658" s="1" t="s">
        <v>5531</v>
      </c>
      <c r="O658" s="1" t="s">
        <v>5532</v>
      </c>
    </row>
    <row r="659" s="1" customFormat="1" spans="1:15">
      <c r="A659" s="1" t="s">
        <v>15</v>
      </c>
      <c r="B659" s="1" t="s">
        <v>5533</v>
      </c>
      <c r="C659" s="1" t="s">
        <v>17</v>
      </c>
      <c r="F659" s="1" t="s">
        <v>5525</v>
      </c>
      <c r="G659" s="1" t="e">
        <f>-atory</f>
        <v>#NAME?</v>
      </c>
      <c r="I659" s="1" t="s">
        <v>5534</v>
      </c>
      <c r="J659" s="1" t="s">
        <v>5535</v>
      </c>
      <c r="K659" s="1" t="s">
        <v>5536</v>
      </c>
      <c r="L659" s="1" t="s">
        <v>5537</v>
      </c>
      <c r="M659" s="1" t="s">
        <v>5538</v>
      </c>
      <c r="N659" s="1" t="s">
        <v>5539</v>
      </c>
      <c r="O659" s="1" t="s">
        <v>5540</v>
      </c>
    </row>
    <row r="660" s="1" customFormat="1" spans="1:15">
      <c r="A660" s="1" t="s">
        <v>15</v>
      </c>
      <c r="B660" s="1" t="s">
        <v>5541</v>
      </c>
      <c r="C660" s="1" t="s">
        <v>123</v>
      </c>
      <c r="D660" s="1" t="s">
        <v>4021</v>
      </c>
      <c r="F660" s="1" t="s">
        <v>5525</v>
      </c>
      <c r="G660" s="1" t="e">
        <f>-ate</f>
        <v>#NAME?</v>
      </c>
      <c r="I660" s="1" t="s">
        <v>5542</v>
      </c>
      <c r="J660" s="1" t="s">
        <v>5543</v>
      </c>
      <c r="K660" s="1" t="s">
        <v>5544</v>
      </c>
      <c r="L660" s="1" t="s">
        <v>5545</v>
      </c>
      <c r="M660" s="1" t="s">
        <v>5546</v>
      </c>
      <c r="N660" s="1" t="s">
        <v>5547</v>
      </c>
      <c r="O660" s="1" t="s">
        <v>5548</v>
      </c>
    </row>
    <row r="661" s="1" customFormat="1" spans="1:15">
      <c r="A661" s="1" t="s">
        <v>15</v>
      </c>
      <c r="B661" s="1" t="s">
        <v>5549</v>
      </c>
      <c r="C661" s="1" t="s">
        <v>666</v>
      </c>
      <c r="D661" s="1" t="s">
        <v>204</v>
      </c>
      <c r="F661" s="1" t="s">
        <v>5525</v>
      </c>
      <c r="G661" s="1" t="e">
        <f>-ate</f>
        <v>#NAME?</v>
      </c>
      <c r="I661" s="1" t="s">
        <v>5550</v>
      </c>
      <c r="J661" s="1" t="s">
        <v>5551</v>
      </c>
      <c r="K661" s="1" t="s">
        <v>5552</v>
      </c>
      <c r="L661" s="1" t="s">
        <v>5553</v>
      </c>
      <c r="M661" s="1" t="s">
        <v>5554</v>
      </c>
      <c r="N661" s="1" t="s">
        <v>5555</v>
      </c>
      <c r="O661" s="1" t="s">
        <v>5556</v>
      </c>
    </row>
    <row r="662" s="1" customFormat="1" spans="1:15">
      <c r="A662" s="1" t="s">
        <v>15</v>
      </c>
      <c r="B662" s="1" t="s">
        <v>5557</v>
      </c>
      <c r="C662" s="1" t="s">
        <v>27</v>
      </c>
      <c r="F662" s="1" t="s">
        <v>5525</v>
      </c>
      <c r="G662" s="1" t="s">
        <v>2807</v>
      </c>
      <c r="H662" s="1" t="e">
        <f>-ous</f>
        <v>#NAME?</v>
      </c>
      <c r="I662" s="1" t="s">
        <v>5558</v>
      </c>
      <c r="J662" s="1" t="s">
        <v>5559</v>
      </c>
      <c r="K662" s="1" t="s">
        <v>5560</v>
      </c>
      <c r="L662" s="1" t="s">
        <v>5561</v>
      </c>
      <c r="M662" s="1" t="s">
        <v>5562</v>
      </c>
      <c r="N662" s="1" t="s">
        <v>5563</v>
      </c>
      <c r="O662" s="1" t="s">
        <v>5564</v>
      </c>
    </row>
    <row r="663" s="1" customFormat="1" spans="1:15">
      <c r="A663" s="1" t="s">
        <v>15</v>
      </c>
      <c r="B663" s="1" t="s">
        <v>5565</v>
      </c>
      <c r="C663" s="1" t="s">
        <v>17</v>
      </c>
      <c r="F663" s="1" t="s">
        <v>5525</v>
      </c>
      <c r="G663" s="1" t="e">
        <f>-er</f>
        <v>#NAME?</v>
      </c>
      <c r="I663" s="1" t="s">
        <v>5566</v>
      </c>
      <c r="J663" s="1" t="s">
        <v>5567</v>
      </c>
      <c r="K663" s="1" t="s">
        <v>5568</v>
      </c>
      <c r="L663" s="1" t="s">
        <v>5569</v>
      </c>
      <c r="M663" s="1" t="s">
        <v>5570</v>
      </c>
      <c r="N663" s="1" t="s">
        <v>5571</v>
      </c>
      <c r="O663" s="1" t="s">
        <v>5572</v>
      </c>
    </row>
    <row r="664" s="1" customFormat="1" spans="1:15">
      <c r="A664" s="1" t="s">
        <v>15</v>
      </c>
      <c r="B664" s="1" t="s">
        <v>5573</v>
      </c>
      <c r="C664" s="1" t="s">
        <v>17</v>
      </c>
      <c r="D664" s="1" t="s">
        <v>4021</v>
      </c>
      <c r="F664" s="1" t="s">
        <v>5525</v>
      </c>
      <c r="G664" s="1" t="e">
        <f>-ation</f>
        <v>#NAME?</v>
      </c>
      <c r="I664" s="1" t="s">
        <v>5574</v>
      </c>
      <c r="J664" s="1" t="s">
        <v>5575</v>
      </c>
      <c r="K664" s="1" t="s">
        <v>5576</v>
      </c>
      <c r="L664" s="1" t="s">
        <v>5577</v>
      </c>
      <c r="M664" s="1" t="s">
        <v>5578</v>
      </c>
      <c r="N664" s="1" t="s">
        <v>5579</v>
      </c>
      <c r="O664" s="1" t="s">
        <v>5580</v>
      </c>
    </row>
    <row r="665" s="1" customFormat="1" spans="1:15">
      <c r="A665" s="1" t="s">
        <v>15</v>
      </c>
      <c r="B665" s="1" t="s">
        <v>5581</v>
      </c>
      <c r="C665" s="1" t="s">
        <v>123</v>
      </c>
      <c r="D665" s="1" t="s">
        <v>5582</v>
      </c>
      <c r="F665" s="1" t="s">
        <v>5525</v>
      </c>
      <c r="I665" s="1" t="s">
        <v>5583</v>
      </c>
      <c r="J665" s="1" t="s">
        <v>5584</v>
      </c>
      <c r="K665" s="1" t="s">
        <v>5585</v>
      </c>
      <c r="L665" s="1" t="s">
        <v>5586</v>
      </c>
      <c r="M665" s="1" t="s">
        <v>5587</v>
      </c>
      <c r="N665" s="1" t="s">
        <v>5588</v>
      </c>
      <c r="O665" s="1" t="s">
        <v>5589</v>
      </c>
    </row>
    <row r="666" s="1" customFormat="1" spans="1:15">
      <c r="A666" s="1" t="s">
        <v>15</v>
      </c>
      <c r="B666" s="1" t="s">
        <v>5590</v>
      </c>
      <c r="C666" s="1" t="s">
        <v>27</v>
      </c>
      <c r="D666" s="1" t="s">
        <v>4021</v>
      </c>
      <c r="F666" s="1" t="s">
        <v>5525</v>
      </c>
      <c r="G666" s="1" t="e">
        <f>-ative</f>
        <v>#NAME?</v>
      </c>
      <c r="I666" s="1" t="s">
        <v>5591</v>
      </c>
      <c r="J666" s="1" t="s">
        <v>5592</v>
      </c>
      <c r="K666" s="1" t="s">
        <v>5593</v>
      </c>
      <c r="L666" s="1" t="s">
        <v>5594</v>
      </c>
      <c r="M666" s="1" t="s">
        <v>5595</v>
      </c>
      <c r="N666" s="1" t="s">
        <v>5596</v>
      </c>
      <c r="O666" s="1" t="s">
        <v>5597</v>
      </c>
    </row>
    <row r="667" s="1" customFormat="1" spans="1:15">
      <c r="A667" s="1" t="s">
        <v>15</v>
      </c>
      <c r="B667" s="1" t="s">
        <v>5598</v>
      </c>
      <c r="C667" s="1" t="s">
        <v>17</v>
      </c>
      <c r="D667" s="1" t="s">
        <v>204</v>
      </c>
      <c r="F667" s="1" t="s">
        <v>5525</v>
      </c>
      <c r="G667" s="1" t="e">
        <f>-ation</f>
        <v>#NAME?</v>
      </c>
      <c r="I667" s="1" t="s">
        <v>5599</v>
      </c>
      <c r="J667" s="1" t="s">
        <v>5600</v>
      </c>
      <c r="K667" s="1" t="s">
        <v>5601</v>
      </c>
      <c r="L667" s="1" t="s">
        <v>5602</v>
      </c>
      <c r="M667" s="1" t="s">
        <v>5603</v>
      </c>
      <c r="N667" s="1" t="s">
        <v>5604</v>
      </c>
      <c r="O667" s="1" t="s">
        <v>5605</v>
      </c>
    </row>
    <row r="668" s="1" customFormat="1" spans="1:15">
      <c r="A668" s="1" t="s">
        <v>15</v>
      </c>
      <c r="B668" s="1" t="s">
        <v>5606</v>
      </c>
      <c r="C668" s="1" t="s">
        <v>17</v>
      </c>
      <c r="F668" s="1" t="s">
        <v>5607</v>
      </c>
      <c r="G668" s="1" t="e">
        <f>-ose</f>
        <v>#NAME?</v>
      </c>
      <c r="I668" s="1" t="s">
        <v>5608</v>
      </c>
      <c r="J668" s="1" t="s">
        <v>5609</v>
      </c>
      <c r="K668" s="1" t="s">
        <v>5610</v>
      </c>
      <c r="L668" s="1" t="s">
        <v>5611</v>
      </c>
      <c r="M668" s="1" t="s">
        <v>5612</v>
      </c>
      <c r="N668" s="1" t="s">
        <v>5613</v>
      </c>
      <c r="O668" s="1" t="s">
        <v>5614</v>
      </c>
    </row>
    <row r="669" s="1" customFormat="1" spans="1:15">
      <c r="A669" s="1" t="s">
        <v>15</v>
      </c>
      <c r="B669" s="1" t="s">
        <v>5615</v>
      </c>
      <c r="C669" s="1" t="s">
        <v>44</v>
      </c>
      <c r="F669" s="1" t="s">
        <v>5607</v>
      </c>
      <c r="G669" s="1" t="e">
        <f>-ate</f>
        <v>#NAME?</v>
      </c>
      <c r="I669" s="1" t="s">
        <v>5616</v>
      </c>
      <c r="J669" s="1" t="s">
        <v>5617</v>
      </c>
      <c r="K669" s="1" t="s">
        <v>5618</v>
      </c>
      <c r="L669" s="1" t="s">
        <v>5619</v>
      </c>
      <c r="M669" s="1" t="s">
        <v>5620</v>
      </c>
      <c r="N669" s="1" t="s">
        <v>5621</v>
      </c>
      <c r="O669" s="1" t="s">
        <v>5622</v>
      </c>
    </row>
    <row r="670" s="1" customFormat="1" spans="1:15">
      <c r="A670" s="1" t="s">
        <v>15</v>
      </c>
      <c r="B670" s="1" t="s">
        <v>5623</v>
      </c>
      <c r="C670" s="1" t="s">
        <v>17</v>
      </c>
      <c r="F670" s="1" t="s">
        <v>5607</v>
      </c>
      <c r="G670" s="1" t="e">
        <f>-ation</f>
        <v>#NAME?</v>
      </c>
      <c r="I670" s="1" t="s">
        <v>5624</v>
      </c>
      <c r="J670" s="1" t="s">
        <v>5625</v>
      </c>
      <c r="K670" s="1" t="s">
        <v>5626</v>
      </c>
      <c r="L670" s="1" t="s">
        <v>5627</v>
      </c>
      <c r="M670" s="1" t="s">
        <v>5628</v>
      </c>
      <c r="N670" s="1" t="s">
        <v>5629</v>
      </c>
      <c r="O670" s="1" t="s">
        <v>5630</v>
      </c>
    </row>
    <row r="671" s="1" customFormat="1" spans="1:15">
      <c r="A671" s="1" t="s">
        <v>15</v>
      </c>
      <c r="B671" s="1" t="s">
        <v>5631</v>
      </c>
      <c r="C671" s="1" t="s">
        <v>27</v>
      </c>
      <c r="F671" s="1" t="s">
        <v>5607</v>
      </c>
      <c r="G671" s="1" t="e">
        <f>-ic</f>
        <v>#NAME?</v>
      </c>
      <c r="I671" s="1" t="s">
        <v>5632</v>
      </c>
      <c r="J671" s="1" t="s">
        <v>5633</v>
      </c>
      <c r="K671" s="1" t="s">
        <v>5634</v>
      </c>
      <c r="L671" s="1" t="s">
        <v>5635</v>
      </c>
      <c r="M671" s="1" t="s">
        <v>5636</v>
      </c>
      <c r="N671" s="1" t="s">
        <v>5637</v>
      </c>
      <c r="O671" s="1" t="s">
        <v>5638</v>
      </c>
    </row>
    <row r="672" s="1" customFormat="1" spans="1:15">
      <c r="A672" s="1" t="s">
        <v>15</v>
      </c>
      <c r="B672" s="1" t="s">
        <v>5639</v>
      </c>
      <c r="C672" s="1" t="s">
        <v>105</v>
      </c>
      <c r="F672" s="1" t="s">
        <v>5607</v>
      </c>
      <c r="G672" s="1" t="e">
        <f>-eal</f>
        <v>#NAME?</v>
      </c>
      <c r="I672" s="1" t="s">
        <v>5640</v>
      </c>
      <c r="J672" s="1" t="s">
        <v>5641</v>
      </c>
      <c r="K672" s="1" t="s">
        <v>5642</v>
      </c>
      <c r="L672" s="1" t="s">
        <v>5643</v>
      </c>
      <c r="M672" s="1" t="s">
        <v>5644</v>
      </c>
      <c r="N672" s="1" t="s">
        <v>5645</v>
      </c>
      <c r="O672" s="1" t="s">
        <v>5646</v>
      </c>
    </row>
    <row r="673" s="1" customFormat="1" spans="1:15">
      <c r="A673" s="1" t="s">
        <v>15</v>
      </c>
      <c r="B673" s="1" t="s">
        <v>5647</v>
      </c>
      <c r="C673" s="1" t="s">
        <v>17</v>
      </c>
      <c r="D673" s="1" t="s">
        <v>487</v>
      </c>
      <c r="F673" s="1" t="s">
        <v>5607</v>
      </c>
      <c r="G673" s="1" t="e">
        <f>-in</f>
        <v>#NAME?</v>
      </c>
      <c r="I673" s="1" t="s">
        <v>5648</v>
      </c>
      <c r="J673" s="1" t="s">
        <v>5649</v>
      </c>
      <c r="K673" s="1" t="s">
        <v>5650</v>
      </c>
      <c r="L673" s="1" t="s">
        <v>5651</v>
      </c>
      <c r="M673" s="1" t="s">
        <v>5652</v>
      </c>
      <c r="N673" s="1" t="s">
        <v>5653</v>
      </c>
      <c r="O673" s="1" t="s">
        <v>5654</v>
      </c>
    </row>
    <row r="674" s="1" customFormat="1" spans="1:15">
      <c r="A674" s="1" t="s">
        <v>15</v>
      </c>
      <c r="B674" s="1" t="s">
        <v>5655</v>
      </c>
      <c r="C674" s="1" t="s">
        <v>17</v>
      </c>
      <c r="F674" s="1" t="s">
        <v>5656</v>
      </c>
      <c r="G674" s="1" t="s">
        <v>2115</v>
      </c>
      <c r="I674" s="1" t="s">
        <v>5657</v>
      </c>
      <c r="J674" s="1" t="s">
        <v>5658</v>
      </c>
      <c r="K674" s="1" t="s">
        <v>5659</v>
      </c>
      <c r="L674" s="1" t="s">
        <v>5660</v>
      </c>
      <c r="M674" s="1" t="s">
        <v>5661</v>
      </c>
      <c r="N674" s="1" t="s">
        <v>5662</v>
      </c>
      <c r="O674" s="1" t="s">
        <v>5663</v>
      </c>
    </row>
    <row r="675" s="1" customFormat="1" spans="1:15">
      <c r="A675" s="1" t="s">
        <v>15</v>
      </c>
      <c r="B675" s="1" t="s">
        <v>5664</v>
      </c>
      <c r="C675" s="1" t="s">
        <v>17</v>
      </c>
      <c r="F675" s="1" t="s">
        <v>5656</v>
      </c>
      <c r="G675" s="1" t="s">
        <v>5665</v>
      </c>
      <c r="I675" s="1" t="s">
        <v>5666</v>
      </c>
      <c r="J675" s="1" t="s">
        <v>5667</v>
      </c>
      <c r="K675" s="1" t="s">
        <v>5668</v>
      </c>
      <c r="L675" s="1" t="s">
        <v>5669</v>
      </c>
      <c r="M675" s="1" t="s">
        <v>5670</v>
      </c>
      <c r="N675" s="1" t="s">
        <v>5671</v>
      </c>
      <c r="O675" s="1" t="s">
        <v>5672</v>
      </c>
    </row>
    <row r="676" s="1" customFormat="1" spans="1:15">
      <c r="A676" s="1" t="s">
        <v>15</v>
      </c>
      <c r="B676" s="1" t="s">
        <v>5673</v>
      </c>
      <c r="C676" s="1" t="s">
        <v>27</v>
      </c>
      <c r="F676" s="1" t="s">
        <v>5674</v>
      </c>
      <c r="G676" s="1" t="e">
        <f>-fer</f>
        <v>#NAME?</v>
      </c>
      <c r="H676" s="1" t="e">
        <f>-ous</f>
        <v>#NAME?</v>
      </c>
      <c r="I676" s="1" t="s">
        <v>5675</v>
      </c>
      <c r="J676" s="1" t="s">
        <v>5676</v>
      </c>
      <c r="K676" s="1" t="s">
        <v>5677</v>
      </c>
      <c r="L676" s="1" t="s">
        <v>5678</v>
      </c>
      <c r="M676" s="1" t="s">
        <v>5679</v>
      </c>
      <c r="N676" s="1" t="s">
        <v>5680</v>
      </c>
      <c r="O676" s="1" t="s">
        <v>5681</v>
      </c>
    </row>
    <row r="677" s="1" customFormat="1" spans="1:15">
      <c r="A677" s="1" t="s">
        <v>15</v>
      </c>
      <c r="B677" s="1" t="s">
        <v>5682</v>
      </c>
      <c r="C677" s="1" t="s">
        <v>27</v>
      </c>
      <c r="D677" s="1" t="s">
        <v>725</v>
      </c>
      <c r="F677" s="1" t="s">
        <v>5607</v>
      </c>
      <c r="G677" s="1" t="e">
        <f>-ic</f>
        <v>#NAME?</v>
      </c>
      <c r="I677" s="1" t="s">
        <v>5683</v>
      </c>
      <c r="J677" s="1" t="s">
        <v>5684</v>
      </c>
      <c r="K677" s="1" t="s">
        <v>5685</v>
      </c>
      <c r="L677" s="1" t="s">
        <v>5686</v>
      </c>
      <c r="M677" s="1" t="s">
        <v>5687</v>
      </c>
      <c r="N677" s="1" t="s">
        <v>5688</v>
      </c>
      <c r="O677" s="1" t="s">
        <v>5689</v>
      </c>
    </row>
    <row r="678" s="1" customFormat="1" spans="1:15">
      <c r="A678" s="1" t="s">
        <v>15</v>
      </c>
      <c r="B678" s="1" t="s">
        <v>5690</v>
      </c>
      <c r="C678" s="1" t="s">
        <v>362</v>
      </c>
      <c r="F678" s="1" t="s">
        <v>5691</v>
      </c>
      <c r="G678" s="1" t="e">
        <f>-e</f>
        <v>#NAME?</v>
      </c>
      <c r="I678" s="1" t="s">
        <v>5692</v>
      </c>
      <c r="J678" s="1" t="s">
        <v>5693</v>
      </c>
      <c r="K678" s="1" t="s">
        <v>5694</v>
      </c>
      <c r="L678" s="1" t="s">
        <v>5695</v>
      </c>
      <c r="M678" s="1" t="s">
        <v>5696</v>
      </c>
      <c r="N678" s="1" t="s">
        <v>5697</v>
      </c>
      <c r="O678" s="1" t="s">
        <v>5698</v>
      </c>
    </row>
    <row r="679" s="1" customFormat="1" spans="1:15">
      <c r="A679" s="1" t="s">
        <v>15</v>
      </c>
      <c r="B679" s="1" t="s">
        <v>5699</v>
      </c>
      <c r="C679" s="1" t="s">
        <v>44</v>
      </c>
      <c r="D679" s="1" t="s">
        <v>4021</v>
      </c>
      <c r="F679" s="1" t="s">
        <v>5691</v>
      </c>
      <c r="G679" s="1" t="e">
        <f>-e</f>
        <v>#NAME?</v>
      </c>
      <c r="I679" s="1" t="s">
        <v>5700</v>
      </c>
      <c r="J679" s="1" t="s">
        <v>5701</v>
      </c>
      <c r="K679" s="1" t="s">
        <v>5702</v>
      </c>
      <c r="L679" s="1" t="s">
        <v>5703</v>
      </c>
      <c r="M679" s="1" t="s">
        <v>5704</v>
      </c>
      <c r="N679" s="1" t="s">
        <v>5705</v>
      </c>
      <c r="O679" s="1" t="s">
        <v>5706</v>
      </c>
    </row>
    <row r="680" s="1" customFormat="1" spans="1:15">
      <c r="A680" s="1" t="s">
        <v>15</v>
      </c>
      <c r="B680" s="1" t="s">
        <v>5707</v>
      </c>
      <c r="C680" s="1" t="s">
        <v>123</v>
      </c>
      <c r="D680" s="1" t="s">
        <v>204</v>
      </c>
      <c r="F680" s="1" t="s">
        <v>5691</v>
      </c>
      <c r="G680" s="1" t="e">
        <f>-e</f>
        <v>#NAME?</v>
      </c>
      <c r="I680" s="1" t="s">
        <v>5708</v>
      </c>
      <c r="J680" s="1" t="s">
        <v>5709</v>
      </c>
      <c r="K680" s="1" t="s">
        <v>5710</v>
      </c>
      <c r="L680" s="1" t="s">
        <v>5711</v>
      </c>
      <c r="M680" s="1" t="s">
        <v>5712</v>
      </c>
      <c r="N680" s="1" t="s">
        <v>5713</v>
      </c>
      <c r="O680" s="1" t="s">
        <v>5714</v>
      </c>
    </row>
    <row r="681" s="1" customFormat="1" spans="1:15">
      <c r="A681" s="1" t="s">
        <v>15</v>
      </c>
      <c r="B681" s="1" t="s">
        <v>5715</v>
      </c>
      <c r="C681" s="1" t="s">
        <v>44</v>
      </c>
      <c r="D681" s="1" t="s">
        <v>133</v>
      </c>
      <c r="F681" s="1" t="s">
        <v>5691</v>
      </c>
      <c r="G681" s="1" t="e">
        <f>-e</f>
        <v>#NAME?</v>
      </c>
      <c r="I681" s="1" t="s">
        <v>5716</v>
      </c>
      <c r="J681" s="1" t="s">
        <v>5717</v>
      </c>
      <c r="K681" s="1" t="s">
        <v>5718</v>
      </c>
      <c r="L681" s="1" t="s">
        <v>5719</v>
      </c>
      <c r="M681" s="1" t="s">
        <v>5720</v>
      </c>
      <c r="N681" s="1" t="s">
        <v>5721</v>
      </c>
      <c r="O681" s="1" t="s">
        <v>5722</v>
      </c>
    </row>
    <row r="682" s="1" customFormat="1" spans="1:15">
      <c r="A682" s="1" t="s">
        <v>15</v>
      </c>
      <c r="B682" s="1" t="s">
        <v>5723</v>
      </c>
      <c r="C682" s="1" t="s">
        <v>27</v>
      </c>
      <c r="D682" s="1" t="s">
        <v>4021</v>
      </c>
      <c r="F682" s="1" t="s">
        <v>5691</v>
      </c>
      <c r="G682" s="1" t="e">
        <f>-ible</f>
        <v>#NAME?</v>
      </c>
      <c r="I682" s="1" t="s">
        <v>5724</v>
      </c>
      <c r="J682" s="1" t="s">
        <v>5725</v>
      </c>
      <c r="K682" s="1" t="s">
        <v>5726</v>
      </c>
      <c r="L682" s="1" t="s">
        <v>5727</v>
      </c>
      <c r="M682" s="1" t="s">
        <v>5728</v>
      </c>
      <c r="N682" s="1" t="s">
        <v>5729</v>
      </c>
      <c r="O682" s="1" t="s">
        <v>5730</v>
      </c>
    </row>
    <row r="683" s="1" customFormat="1" spans="1:15">
      <c r="A683" s="1" t="s">
        <v>15</v>
      </c>
      <c r="B683" s="1" t="s">
        <v>5731</v>
      </c>
      <c r="C683" s="1" t="s">
        <v>27</v>
      </c>
      <c r="F683" s="1" t="s">
        <v>5691</v>
      </c>
      <c r="G683" s="1" t="e">
        <f>-ed</f>
        <v>#NAME?</v>
      </c>
      <c r="I683" s="1" t="s">
        <v>5732</v>
      </c>
      <c r="J683" s="1" t="s">
        <v>5733</v>
      </c>
      <c r="K683" s="1" t="s">
        <v>5734</v>
      </c>
      <c r="L683" s="1" t="s">
        <v>5735</v>
      </c>
      <c r="M683" s="1" t="s">
        <v>5736</v>
      </c>
      <c r="N683" s="1" t="s">
        <v>5737</v>
      </c>
      <c r="O683" s="1" t="s">
        <v>5738</v>
      </c>
    </row>
    <row r="684" s="1" customFormat="1" spans="1:15">
      <c r="A684" s="1" t="s">
        <v>15</v>
      </c>
      <c r="B684" s="1" t="s">
        <v>5739</v>
      </c>
      <c r="C684" s="1" t="s">
        <v>362</v>
      </c>
      <c r="D684" s="1" t="s">
        <v>487</v>
      </c>
      <c r="F684" s="1" t="s">
        <v>5691</v>
      </c>
      <c r="G684" s="1" t="e">
        <f>-e</f>
        <v>#NAME?</v>
      </c>
      <c r="I684" s="1" t="s">
        <v>5740</v>
      </c>
      <c r="J684" s="1" t="s">
        <v>5741</v>
      </c>
      <c r="K684" s="1" t="s">
        <v>5742</v>
      </c>
      <c r="L684" s="1" t="s">
        <v>5743</v>
      </c>
      <c r="M684" s="1" t="s">
        <v>5744</v>
      </c>
      <c r="N684" s="1" t="s">
        <v>5745</v>
      </c>
      <c r="O684" s="1" t="s">
        <v>5746</v>
      </c>
    </row>
    <row r="685" s="1" customFormat="1" spans="1:15">
      <c r="A685" s="1" t="s">
        <v>15</v>
      </c>
      <c r="B685" s="1" t="s">
        <v>5747</v>
      </c>
      <c r="C685" s="1" t="s">
        <v>27</v>
      </c>
      <c r="D685" s="1" t="s">
        <v>4021</v>
      </c>
      <c r="F685" s="1" t="s">
        <v>5691</v>
      </c>
      <c r="G685" s="1" t="e">
        <f>-ed</f>
        <v>#NAME?</v>
      </c>
      <c r="I685" s="1" t="s">
        <v>5748</v>
      </c>
      <c r="J685" s="1" t="s">
        <v>5749</v>
      </c>
      <c r="K685" s="1" t="s">
        <v>5750</v>
      </c>
      <c r="L685" s="1" t="s">
        <v>5751</v>
      </c>
      <c r="M685" s="1" t="s">
        <v>5752</v>
      </c>
      <c r="N685" s="1" t="s">
        <v>5753</v>
      </c>
      <c r="O685" s="1" t="s">
        <v>5754</v>
      </c>
    </row>
    <row r="686" s="1" customFormat="1" spans="1:15">
      <c r="A686" s="1" t="s">
        <v>15</v>
      </c>
      <c r="B686" s="1" t="s">
        <v>5755</v>
      </c>
      <c r="C686" s="1" t="s">
        <v>17</v>
      </c>
      <c r="F686" s="1" t="s">
        <v>5756</v>
      </c>
      <c r="G686" s="1" t="e">
        <f>-ma</f>
        <v>#NAME?</v>
      </c>
      <c r="I686" s="1" t="s">
        <v>5757</v>
      </c>
      <c r="J686" s="1" t="s">
        <v>5758</v>
      </c>
      <c r="K686" s="1" t="s">
        <v>5759</v>
      </c>
      <c r="L686" s="1" t="s">
        <v>5760</v>
      </c>
      <c r="M686" s="1" t="s">
        <v>5761</v>
      </c>
      <c r="N686" s="1" t="s">
        <v>5762</v>
      </c>
      <c r="O686" s="1" t="s">
        <v>5763</v>
      </c>
    </row>
    <row r="687" s="1" customFormat="1" spans="1:15">
      <c r="A687" s="1" t="s">
        <v>15</v>
      </c>
      <c r="B687" s="1" t="s">
        <v>5764</v>
      </c>
      <c r="C687" s="1" t="s">
        <v>27</v>
      </c>
      <c r="F687" s="1" t="s">
        <v>5765</v>
      </c>
      <c r="G687" s="1" t="e">
        <f>-ic</f>
        <v>#NAME?</v>
      </c>
      <c r="I687" s="1" t="s">
        <v>5766</v>
      </c>
      <c r="J687" s="1" t="s">
        <v>5767</v>
      </c>
      <c r="K687" s="1" t="s">
        <v>5768</v>
      </c>
      <c r="L687" s="1" t="s">
        <v>5769</v>
      </c>
      <c r="M687" s="1" t="s">
        <v>5770</v>
      </c>
      <c r="N687" s="1" t="s">
        <v>5771</v>
      </c>
      <c r="O687" s="1" t="s">
        <v>5772</v>
      </c>
    </row>
    <row r="688" s="1" customFormat="1" spans="1:15">
      <c r="A688" s="1" t="s">
        <v>15</v>
      </c>
      <c r="B688" s="1" t="s">
        <v>5773</v>
      </c>
      <c r="C688" s="1" t="s">
        <v>27</v>
      </c>
      <c r="F688" s="1" t="s">
        <v>5756</v>
      </c>
      <c r="G688" s="1" t="e">
        <f>-mat</f>
        <v>#NAME?</v>
      </c>
      <c r="H688" s="1" t="e">
        <f>-ic</f>
        <v>#NAME?</v>
      </c>
      <c r="I688" s="1" t="s">
        <v>5774</v>
      </c>
      <c r="J688" s="1" t="s">
        <v>5775</v>
      </c>
      <c r="K688" s="1" t="s">
        <v>5776</v>
      </c>
      <c r="L688" s="1" t="s">
        <v>5777</v>
      </c>
      <c r="M688" s="1" t="s">
        <v>5778</v>
      </c>
      <c r="N688" s="1" t="s">
        <v>5779</v>
      </c>
      <c r="O688" s="1" t="s">
        <v>5780</v>
      </c>
    </row>
    <row r="689" s="1" customFormat="1" spans="1:15">
      <c r="A689" s="1" t="s">
        <v>15</v>
      </c>
      <c r="B689" s="1" t="s">
        <v>5781</v>
      </c>
      <c r="C689" s="1" t="s">
        <v>17</v>
      </c>
      <c r="F689" s="1" t="s">
        <v>5765</v>
      </c>
      <c r="G689" s="1" t="e">
        <f>-ic</f>
        <v>#NAME?</v>
      </c>
      <c r="H689" s="1" t="e">
        <f>-s</f>
        <v>#NAME?</v>
      </c>
      <c r="I689" s="1" t="s">
        <v>5782</v>
      </c>
      <c r="J689" s="1" t="s">
        <v>5783</v>
      </c>
      <c r="K689" s="1" t="s">
        <v>5784</v>
      </c>
      <c r="L689" s="1" t="s">
        <v>5785</v>
      </c>
      <c r="M689" s="1" t="s">
        <v>5786</v>
      </c>
      <c r="N689" s="1" t="s">
        <v>5787</v>
      </c>
      <c r="O689" s="1" t="s">
        <v>5788</v>
      </c>
    </row>
    <row r="690" s="1" customFormat="1" spans="1:15">
      <c r="A690" s="1" t="s">
        <v>15</v>
      </c>
      <c r="B690" s="1" t="s">
        <v>5789</v>
      </c>
      <c r="C690" s="1" t="s">
        <v>17</v>
      </c>
      <c r="D690" s="1" t="s">
        <v>5790</v>
      </c>
      <c r="F690" s="1" t="s">
        <v>5791</v>
      </c>
      <c r="I690" s="1" t="s">
        <v>5792</v>
      </c>
      <c r="J690" s="1" t="s">
        <v>5793</v>
      </c>
      <c r="K690" s="1" t="s">
        <v>5794</v>
      </c>
      <c r="L690" s="1" t="s">
        <v>5795</v>
      </c>
      <c r="M690" s="1" t="s">
        <v>5796</v>
      </c>
      <c r="N690" s="1" t="s">
        <v>5797</v>
      </c>
      <c r="O690" s="1" t="s">
        <v>5798</v>
      </c>
    </row>
    <row r="691" s="1" customFormat="1" spans="1:15">
      <c r="A691" s="1" t="s">
        <v>15</v>
      </c>
      <c r="B691" s="1" t="s">
        <v>5799</v>
      </c>
      <c r="C691" s="1" t="s">
        <v>17</v>
      </c>
      <c r="F691" s="1" t="s">
        <v>5756</v>
      </c>
      <c r="G691" s="1" t="e">
        <f>-mat</f>
        <v>#NAME?</v>
      </c>
      <c r="H691" s="1" t="e">
        <f>-ography</f>
        <v>#NAME?</v>
      </c>
      <c r="I691" s="1" t="s">
        <v>5800</v>
      </c>
      <c r="J691" s="1" t="s">
        <v>5801</v>
      </c>
      <c r="K691" s="1" t="s">
        <v>5802</v>
      </c>
      <c r="L691" s="1" t="s">
        <v>5803</v>
      </c>
      <c r="M691" s="1" t="s">
        <v>5804</v>
      </c>
      <c r="N691" s="1" t="s">
        <v>5805</v>
      </c>
      <c r="O691" s="1" t="s">
        <v>5806</v>
      </c>
    </row>
    <row r="692" s="1" customFormat="1" spans="1:15">
      <c r="A692" s="1" t="s">
        <v>15</v>
      </c>
      <c r="B692" s="1" t="s">
        <v>5807</v>
      </c>
      <c r="C692" s="1" t="s">
        <v>17</v>
      </c>
      <c r="F692" s="1" t="s">
        <v>5808</v>
      </c>
      <c r="G692" s="1" t="s">
        <v>4239</v>
      </c>
      <c r="H692" s="1" t="e">
        <f>-logy</f>
        <v>#NAME?</v>
      </c>
      <c r="I692" s="1" t="s">
        <v>5809</v>
      </c>
      <c r="J692" s="1" t="s">
        <v>5810</v>
      </c>
      <c r="K692" s="1" t="s">
        <v>5811</v>
      </c>
      <c r="L692" s="1" t="s">
        <v>5812</v>
      </c>
      <c r="M692" s="1" t="s">
        <v>5813</v>
      </c>
      <c r="N692" s="1" t="s">
        <v>5814</v>
      </c>
      <c r="O692" s="1" t="s">
        <v>5815</v>
      </c>
    </row>
    <row r="693" s="1" customFormat="1" spans="1:15">
      <c r="A693" s="1" t="s">
        <v>15</v>
      </c>
      <c r="B693" s="1" t="s">
        <v>5816</v>
      </c>
      <c r="C693" s="1" t="s">
        <v>27</v>
      </c>
      <c r="F693" s="1" t="s">
        <v>5817</v>
      </c>
      <c r="G693" s="1" t="e">
        <f>-esthet</f>
        <v>#NAME?</v>
      </c>
      <c r="H693" s="1" t="e">
        <f>-ic</f>
        <v>#NAME?</v>
      </c>
      <c r="I693" s="1" t="s">
        <v>5818</v>
      </c>
      <c r="J693" s="1" t="s">
        <v>5819</v>
      </c>
      <c r="K693" s="1" t="s">
        <v>5820</v>
      </c>
      <c r="L693" s="1" t="s">
        <v>5821</v>
      </c>
      <c r="M693" s="1" t="s">
        <v>5822</v>
      </c>
      <c r="N693" s="1" t="s">
        <v>5823</v>
      </c>
      <c r="O693" s="1" t="s">
        <v>5824</v>
      </c>
    </row>
    <row r="694" s="1" customFormat="1" spans="1:15">
      <c r="A694" s="1" t="s">
        <v>15</v>
      </c>
      <c r="B694" s="1" t="s">
        <v>5825</v>
      </c>
      <c r="C694" s="1" t="s">
        <v>27</v>
      </c>
      <c r="D694" s="1" t="s">
        <v>5826</v>
      </c>
      <c r="F694" s="1" t="s">
        <v>5765</v>
      </c>
      <c r="G694" s="1" t="e">
        <f>-ic</f>
        <v>#NAME?</v>
      </c>
      <c r="I694" s="1" t="s">
        <v>5827</v>
      </c>
      <c r="J694" s="1" t="s">
        <v>5828</v>
      </c>
      <c r="K694" s="1" t="s">
        <v>5829</v>
      </c>
      <c r="L694" s="1" t="s">
        <v>5830</v>
      </c>
      <c r="M694" s="1" t="s">
        <v>5831</v>
      </c>
      <c r="N694" s="1" t="s">
        <v>5832</v>
      </c>
      <c r="O694" s="1" t="s">
        <v>5833</v>
      </c>
    </row>
    <row r="695" s="1" customFormat="1" spans="1:15">
      <c r="A695" s="1" t="s">
        <v>15</v>
      </c>
      <c r="B695" s="1" t="s">
        <v>5791</v>
      </c>
      <c r="C695" s="1" t="s">
        <v>17</v>
      </c>
      <c r="F695" s="1" t="s">
        <v>5791</v>
      </c>
      <c r="I695" s="1" t="s">
        <v>5834</v>
      </c>
      <c r="J695" s="1" t="s">
        <v>5835</v>
      </c>
      <c r="K695" s="1" t="s">
        <v>5836</v>
      </c>
      <c r="L695" s="1" t="s">
        <v>5837</v>
      </c>
      <c r="M695" s="1" t="s">
        <v>5838</v>
      </c>
      <c r="N695" s="1" t="s">
        <v>5839</v>
      </c>
      <c r="O695" s="1" t="s">
        <v>5840</v>
      </c>
    </row>
    <row r="696" s="1" customFormat="1" spans="1:15">
      <c r="A696" s="1" t="s">
        <v>15</v>
      </c>
      <c r="B696" s="1" t="s">
        <v>1911</v>
      </c>
      <c r="C696" s="1" t="s">
        <v>362</v>
      </c>
      <c r="F696" s="1" t="s">
        <v>5841</v>
      </c>
      <c r="G696" s="1" t="e">
        <f>-ge</f>
        <v>#NAME?</v>
      </c>
      <c r="I696" s="1" t="s">
        <v>5842</v>
      </c>
      <c r="J696" s="1" t="s">
        <v>5843</v>
      </c>
      <c r="K696" s="1" t="s">
        <v>5844</v>
      </c>
      <c r="L696" s="1" t="s">
        <v>5845</v>
      </c>
      <c r="M696" s="1" t="s">
        <v>5846</v>
      </c>
      <c r="N696" s="1" t="s">
        <v>5847</v>
      </c>
      <c r="O696" s="1" t="s">
        <v>5848</v>
      </c>
    </row>
    <row r="697" s="1" customFormat="1" spans="1:15">
      <c r="A697" s="1" t="s">
        <v>15</v>
      </c>
      <c r="B697" s="1" t="s">
        <v>5849</v>
      </c>
      <c r="C697" s="1" t="s">
        <v>17</v>
      </c>
      <c r="F697" s="1" t="s">
        <v>5850</v>
      </c>
      <c r="G697" s="1" t="e">
        <f>-tice</f>
        <v>#NAME?</v>
      </c>
      <c r="I697" s="1" t="s">
        <v>5851</v>
      </c>
      <c r="J697" s="1" t="s">
        <v>5852</v>
      </c>
      <c r="K697" s="1" t="s">
        <v>5853</v>
      </c>
      <c r="L697" s="1" t="s">
        <v>5854</v>
      </c>
      <c r="M697" s="1" t="s">
        <v>5855</v>
      </c>
      <c r="N697" s="1" t="s">
        <v>5856</v>
      </c>
      <c r="O697" s="1" t="s">
        <v>5857</v>
      </c>
    </row>
    <row r="698" s="1" customFormat="1" spans="1:15">
      <c r="A698" s="1" t="s">
        <v>15</v>
      </c>
      <c r="B698" s="1" t="s">
        <v>5858</v>
      </c>
      <c r="C698" s="1" t="s">
        <v>17</v>
      </c>
      <c r="D698" s="1" t="s">
        <v>1134</v>
      </c>
      <c r="F698" s="1" t="s">
        <v>5841</v>
      </c>
      <c r="G698" s="1" t="e">
        <f>-ice</f>
        <v>#NAME?</v>
      </c>
      <c r="I698" s="1" t="s">
        <v>5859</v>
      </c>
      <c r="J698" s="1" t="s">
        <v>5860</v>
      </c>
      <c r="K698" s="1" t="s">
        <v>5861</v>
      </c>
      <c r="L698" s="1" t="s">
        <v>5862</v>
      </c>
      <c r="M698" s="1" t="s">
        <v>5863</v>
      </c>
      <c r="N698" s="1" t="s">
        <v>5864</v>
      </c>
      <c r="O698" s="1" t="s">
        <v>5865</v>
      </c>
    </row>
    <row r="699" s="1" customFormat="1" spans="1:15">
      <c r="A699" s="1" t="s">
        <v>15</v>
      </c>
      <c r="B699" s="1" t="s">
        <v>5866</v>
      </c>
      <c r="C699" s="1" t="s">
        <v>17</v>
      </c>
      <c r="F699" s="1" t="s">
        <v>5867</v>
      </c>
      <c r="G699" s="1" t="e">
        <f>-y</f>
        <v>#NAME?</v>
      </c>
      <c r="I699" s="1" t="s">
        <v>5868</v>
      </c>
      <c r="J699" s="1" t="s">
        <v>5869</v>
      </c>
      <c r="K699" s="1" t="s">
        <v>5870</v>
      </c>
      <c r="L699" s="1" t="s">
        <v>5871</v>
      </c>
      <c r="M699" s="1" t="s">
        <v>5872</v>
      </c>
      <c r="N699" s="1" t="s">
        <v>5873</v>
      </c>
      <c r="O699" s="1" t="s">
        <v>5874</v>
      </c>
    </row>
    <row r="700" s="1" customFormat="1" spans="1:15">
      <c r="A700" s="1" t="s">
        <v>15</v>
      </c>
      <c r="B700" s="1" t="s">
        <v>5875</v>
      </c>
      <c r="C700" s="1" t="s">
        <v>123</v>
      </c>
      <c r="F700" s="1" t="s">
        <v>5850</v>
      </c>
      <c r="G700" s="1" t="s">
        <v>5876</v>
      </c>
      <c r="H700" s="1" t="e">
        <f>-fy</f>
        <v>#NAME?</v>
      </c>
      <c r="I700" s="1" t="s">
        <v>5877</v>
      </c>
      <c r="J700" s="1" t="s">
        <v>5878</v>
      </c>
      <c r="K700" s="1" t="s">
        <v>5879</v>
      </c>
      <c r="L700" s="1" t="s">
        <v>5880</v>
      </c>
      <c r="M700" s="1" t="s">
        <v>5881</v>
      </c>
      <c r="N700" s="1" t="s">
        <v>5882</v>
      </c>
      <c r="O700" s="1" t="s">
        <v>5883</v>
      </c>
    </row>
    <row r="701" s="1" customFormat="1" spans="1:15">
      <c r="A701" s="1" t="s">
        <v>15</v>
      </c>
      <c r="B701" s="1" t="s">
        <v>5884</v>
      </c>
      <c r="C701" s="1" t="s">
        <v>17</v>
      </c>
      <c r="D701" s="1" t="s">
        <v>124</v>
      </c>
      <c r="F701" s="1" t="s">
        <v>5867</v>
      </c>
      <c r="G701" s="1" t="e">
        <f>-y</f>
        <v>#NAME?</v>
      </c>
      <c r="I701" s="1" t="s">
        <v>5885</v>
      </c>
      <c r="J701" s="1" t="s">
        <v>5886</v>
      </c>
      <c r="K701" s="1" t="s">
        <v>5887</v>
      </c>
      <c r="L701" s="1" t="s">
        <v>5888</v>
      </c>
      <c r="M701" s="1" t="s">
        <v>5889</v>
      </c>
      <c r="N701" s="1" t="s">
        <v>5890</v>
      </c>
      <c r="O701" s="1" t="s">
        <v>5891</v>
      </c>
    </row>
    <row r="702" s="1" customFormat="1" spans="1:15">
      <c r="A702" s="1" t="s">
        <v>15</v>
      </c>
      <c r="B702" s="1" t="s">
        <v>2594</v>
      </c>
      <c r="C702" s="1" t="s">
        <v>17</v>
      </c>
      <c r="F702" s="1" t="s">
        <v>5841</v>
      </c>
      <c r="G702" s="1" t="s">
        <v>5892</v>
      </c>
      <c r="H702" s="1" t="e">
        <f>-ment</f>
        <v>#NAME?</v>
      </c>
      <c r="I702" s="1" t="s">
        <v>5893</v>
      </c>
      <c r="J702" s="1" t="s">
        <v>5894</v>
      </c>
      <c r="K702" s="1" t="s">
        <v>2597</v>
      </c>
      <c r="L702" s="1" t="s">
        <v>5895</v>
      </c>
      <c r="M702" s="1" t="s">
        <v>5896</v>
      </c>
      <c r="N702" s="1" t="s">
        <v>5897</v>
      </c>
      <c r="O702" s="1" t="s">
        <v>5898</v>
      </c>
    </row>
    <row r="703" s="1" customFormat="1" spans="1:15">
      <c r="A703" s="1" t="s">
        <v>15</v>
      </c>
      <c r="B703" s="1" t="s">
        <v>5899</v>
      </c>
      <c r="C703" s="1" t="s">
        <v>123</v>
      </c>
      <c r="D703" s="1" t="s">
        <v>412</v>
      </c>
      <c r="F703" s="1" t="s">
        <v>5850</v>
      </c>
      <c r="G703" s="1" t="e">
        <f>-_xleta.t</f>
        <v>#VALUE!</v>
      </c>
      <c r="I703" s="1" t="s">
        <v>5900</v>
      </c>
      <c r="J703" s="1" t="s">
        <v>5901</v>
      </c>
      <c r="K703" s="1" t="s">
        <v>5902</v>
      </c>
      <c r="L703" s="1" t="s">
        <v>5903</v>
      </c>
      <c r="M703" s="1" t="s">
        <v>5904</v>
      </c>
      <c r="N703" s="1" t="s">
        <v>5905</v>
      </c>
      <c r="O703" s="1" t="s">
        <v>5906</v>
      </c>
    </row>
    <row r="704" s="1" customFormat="1" spans="1:15">
      <c r="A704" s="1" t="s">
        <v>15</v>
      </c>
      <c r="B704" s="1" t="s">
        <v>5907</v>
      </c>
      <c r="C704" s="1" t="s">
        <v>17</v>
      </c>
      <c r="F704" s="1" t="s">
        <v>5867</v>
      </c>
      <c r="G704" s="1" t="s">
        <v>5908</v>
      </c>
      <c r="H704" s="1" t="e">
        <f>-diction</f>
        <v>#NAME?</v>
      </c>
      <c r="I704" s="1" t="s">
        <v>5909</v>
      </c>
      <c r="J704" s="1" t="s">
        <v>5910</v>
      </c>
      <c r="K704" s="1" t="s">
        <v>5911</v>
      </c>
      <c r="L704" s="1" t="s">
        <v>5912</v>
      </c>
      <c r="M704" s="1" t="s">
        <v>5913</v>
      </c>
      <c r="N704" s="1" t="s">
        <v>5914</v>
      </c>
      <c r="O704" s="1" t="s">
        <v>5915</v>
      </c>
    </row>
    <row r="705" s="1" customFormat="1" spans="1:15">
      <c r="A705" s="1" t="s">
        <v>15</v>
      </c>
      <c r="B705" s="1" t="s">
        <v>5916</v>
      </c>
      <c r="C705" s="1" t="s">
        <v>27</v>
      </c>
      <c r="F705" s="1" t="s">
        <v>5841</v>
      </c>
      <c r="G705" s="1" t="e">
        <f>-ic</f>
        <v>#NAME?</v>
      </c>
      <c r="H705" s="1" t="e">
        <f>-ial</f>
        <v>#NAME?</v>
      </c>
      <c r="I705" s="1" t="s">
        <v>5917</v>
      </c>
      <c r="J705" s="1" t="s">
        <v>5918</v>
      </c>
      <c r="K705" s="1" t="s">
        <v>5919</v>
      </c>
      <c r="L705" s="1" t="s">
        <v>5920</v>
      </c>
      <c r="M705" s="1" t="s">
        <v>5921</v>
      </c>
      <c r="N705" s="1" t="s">
        <v>5922</v>
      </c>
      <c r="O705" s="1" t="s">
        <v>5923</v>
      </c>
    </row>
    <row r="706" s="1" customFormat="1" spans="1:15">
      <c r="A706" s="1" t="s">
        <v>15</v>
      </c>
      <c r="B706" s="1" t="s">
        <v>5924</v>
      </c>
      <c r="C706" s="1" t="s">
        <v>17</v>
      </c>
      <c r="F706" s="1" t="s">
        <v>5867</v>
      </c>
      <c r="G706" s="1" t="e">
        <f>-_xleta.or</f>
        <v>#VALUE!</v>
      </c>
      <c r="I706" s="1" t="s">
        <v>5925</v>
      </c>
      <c r="K706" s="1" t="s">
        <v>5926</v>
      </c>
      <c r="L706" s="1" t="s">
        <v>5927</v>
      </c>
      <c r="M706" s="1" t="s">
        <v>5928</v>
      </c>
      <c r="N706" s="1" t="s">
        <v>5929</v>
      </c>
      <c r="O706" s="1" t="s">
        <v>5930</v>
      </c>
    </row>
    <row r="707" s="1" customFormat="1" spans="1:15">
      <c r="A707" s="1" t="s">
        <v>15</v>
      </c>
      <c r="B707" s="1" t="s">
        <v>5931</v>
      </c>
      <c r="C707" s="1" t="s">
        <v>27</v>
      </c>
      <c r="D707" s="1" t="s">
        <v>4623</v>
      </c>
      <c r="F707" s="1" t="s">
        <v>5850</v>
      </c>
      <c r="G707" s="1" t="e">
        <f>-_xleta.t</f>
        <v>#VALUE!</v>
      </c>
      <c r="I707" s="1" t="s">
        <v>5932</v>
      </c>
      <c r="K707" s="1" t="s">
        <v>5933</v>
      </c>
      <c r="L707" s="1" t="s">
        <v>5934</v>
      </c>
      <c r="M707" s="1" t="s">
        <v>5935</v>
      </c>
      <c r="N707" s="1" t="s">
        <v>5936</v>
      </c>
      <c r="O707" s="1" t="s">
        <v>5937</v>
      </c>
    </row>
    <row r="708" s="1" customFormat="1" spans="1:15">
      <c r="A708" s="1" t="s">
        <v>15</v>
      </c>
      <c r="B708" s="1" t="s">
        <v>5938</v>
      </c>
      <c r="C708" s="1" t="s">
        <v>105</v>
      </c>
      <c r="F708" s="1" t="s">
        <v>5939</v>
      </c>
      <c r="G708" s="1" t="e">
        <f>-ile</f>
        <v>#NAME?</v>
      </c>
      <c r="I708" s="1" t="s">
        <v>5940</v>
      </c>
      <c r="J708" s="1" t="s">
        <v>5941</v>
      </c>
      <c r="K708" s="1" t="s">
        <v>5942</v>
      </c>
      <c r="L708" s="1" t="s">
        <v>5943</v>
      </c>
      <c r="M708" s="1" t="s">
        <v>5944</v>
      </c>
      <c r="N708" s="1" t="s">
        <v>5945</v>
      </c>
      <c r="O708" s="1" t="s">
        <v>5946</v>
      </c>
    </row>
    <row r="709" s="1" customFormat="1" spans="1:15">
      <c r="A709" s="1" t="s">
        <v>15</v>
      </c>
      <c r="B709" s="1" t="s">
        <v>5947</v>
      </c>
      <c r="C709" s="1" t="s">
        <v>123</v>
      </c>
      <c r="D709" s="1" t="s">
        <v>133</v>
      </c>
      <c r="F709" s="1" t="s">
        <v>5939</v>
      </c>
      <c r="G709" s="1" t="e">
        <f>-ate</f>
        <v>#NAME?</v>
      </c>
      <c r="I709" s="1" t="s">
        <v>5948</v>
      </c>
      <c r="J709" s="1" t="s">
        <v>5949</v>
      </c>
      <c r="K709" s="1" t="s">
        <v>5950</v>
      </c>
      <c r="L709" s="1" t="s">
        <v>5951</v>
      </c>
      <c r="M709" s="1" t="s">
        <v>5952</v>
      </c>
      <c r="N709" s="1" t="s">
        <v>5953</v>
      </c>
      <c r="O709" s="1" t="s">
        <v>5954</v>
      </c>
    </row>
    <row r="710" s="1" customFormat="1" spans="1:15">
      <c r="A710" s="1" t="s">
        <v>15</v>
      </c>
      <c r="B710" s="1" t="s">
        <v>5955</v>
      </c>
      <c r="C710" s="1" t="s">
        <v>17</v>
      </c>
      <c r="D710" s="1" t="s">
        <v>133</v>
      </c>
      <c r="F710" s="1" t="s">
        <v>5939</v>
      </c>
      <c r="G710" s="1" t="e">
        <f>-ate</f>
        <v>#NAME?</v>
      </c>
      <c r="H710" s="1" t="e">
        <f>-ion</f>
        <v>#NAME?</v>
      </c>
      <c r="I710" s="1" t="s">
        <v>5956</v>
      </c>
      <c r="J710" s="1" t="s">
        <v>5957</v>
      </c>
      <c r="K710" s="1" t="s">
        <v>5958</v>
      </c>
      <c r="L710" s="1" t="s">
        <v>5959</v>
      </c>
      <c r="M710" s="1" t="s">
        <v>5960</v>
      </c>
      <c r="N710" s="1" t="s">
        <v>5961</v>
      </c>
      <c r="O710" s="1" t="s">
        <v>5962</v>
      </c>
    </row>
    <row r="711" s="1" customFormat="1" spans="1:15">
      <c r="A711" s="1" t="s">
        <v>15</v>
      </c>
      <c r="B711" s="1" t="s">
        <v>5963</v>
      </c>
      <c r="C711" s="1" t="s">
        <v>17</v>
      </c>
      <c r="F711" s="1" t="s">
        <v>5939</v>
      </c>
      <c r="G711" s="1" t="e">
        <f>-ile</f>
        <v>#NAME?</v>
      </c>
      <c r="H711" s="1" t="e">
        <f>-ity</f>
        <v>#NAME?</v>
      </c>
      <c r="I711" s="1" t="s">
        <v>5964</v>
      </c>
      <c r="J711" s="1" t="s">
        <v>5965</v>
      </c>
      <c r="K711" s="1" t="s">
        <v>5966</v>
      </c>
      <c r="L711" s="1" t="s">
        <v>5967</v>
      </c>
      <c r="M711" s="1" t="s">
        <v>5968</v>
      </c>
      <c r="N711" s="1" t="s">
        <v>5969</v>
      </c>
      <c r="O711" s="1" t="s">
        <v>5970</v>
      </c>
    </row>
    <row r="712" s="1" customFormat="1" spans="1:15">
      <c r="A712" s="1" t="s">
        <v>15</v>
      </c>
      <c r="B712" s="1" t="s">
        <v>5971</v>
      </c>
      <c r="C712" s="1" t="s">
        <v>17</v>
      </c>
      <c r="F712" s="1" t="s">
        <v>5939</v>
      </c>
      <c r="G712" s="1" t="e">
        <f>-escence</f>
        <v>#NAME?</v>
      </c>
      <c r="I712" s="1" t="s">
        <v>5972</v>
      </c>
      <c r="J712" s="1" t="s">
        <v>5973</v>
      </c>
      <c r="K712" s="1" t="s">
        <v>5974</v>
      </c>
      <c r="L712" s="1" t="s">
        <v>5975</v>
      </c>
      <c r="M712" s="1" t="s">
        <v>5976</v>
      </c>
      <c r="N712" s="1" t="s">
        <v>5977</v>
      </c>
      <c r="O712" s="1" t="s">
        <v>5978</v>
      </c>
    </row>
    <row r="713" s="1" customFormat="1" spans="1:15">
      <c r="A713" s="1" t="s">
        <v>15</v>
      </c>
      <c r="B713" s="1" t="s">
        <v>5979</v>
      </c>
      <c r="C713" s="1" t="s">
        <v>27</v>
      </c>
      <c r="F713" s="1" t="s">
        <v>5939</v>
      </c>
      <c r="G713" s="1" t="e">
        <f>-escent</f>
        <v>#NAME?</v>
      </c>
      <c r="I713" s="1" t="s">
        <v>5980</v>
      </c>
      <c r="J713" s="1" t="s">
        <v>5981</v>
      </c>
      <c r="K713" s="1" t="s">
        <v>5982</v>
      </c>
      <c r="L713" s="1" t="s">
        <v>5983</v>
      </c>
      <c r="M713" s="1" t="s">
        <v>5984</v>
      </c>
      <c r="N713" s="1" t="s">
        <v>5985</v>
      </c>
      <c r="O713" s="1" t="s">
        <v>5986</v>
      </c>
    </row>
    <row r="714" s="1" customFormat="1" spans="1:15">
      <c r="A714" s="1" t="s">
        <v>15</v>
      </c>
      <c r="B714" s="1" t="s">
        <v>5987</v>
      </c>
      <c r="C714" s="1" t="s">
        <v>17</v>
      </c>
      <c r="F714" s="1" t="s">
        <v>5939</v>
      </c>
      <c r="G714" s="1" t="e">
        <f>-ilia</f>
        <v>#NAME?</v>
      </c>
      <c r="I714" s="1" t="s">
        <v>5988</v>
      </c>
      <c r="J714" s="1" t="s">
        <v>5989</v>
      </c>
      <c r="K714" s="1" t="s">
        <v>5990</v>
      </c>
      <c r="L714" s="1" t="s">
        <v>5991</v>
      </c>
      <c r="M714" s="1" t="s">
        <v>5992</v>
      </c>
      <c r="N714" s="1" t="s">
        <v>5993</v>
      </c>
      <c r="O714" s="1" t="s">
        <v>5994</v>
      </c>
    </row>
    <row r="715" s="1" customFormat="1" spans="1:15">
      <c r="A715" s="1" t="s">
        <v>15</v>
      </c>
      <c r="B715" s="1" t="s">
        <v>5995</v>
      </c>
      <c r="C715" s="1" t="s">
        <v>17</v>
      </c>
      <c r="D715" s="1" t="s">
        <v>133</v>
      </c>
      <c r="F715" s="1" t="s">
        <v>5939</v>
      </c>
      <c r="G715" s="1" t="e">
        <f>-ate</f>
        <v>#NAME?</v>
      </c>
      <c r="H715" s="1" t="e">
        <f>-_xleta.or</f>
        <v>#VALUE!</v>
      </c>
      <c r="I715" s="1" t="s">
        <v>5996</v>
      </c>
      <c r="J715" s="1" t="s">
        <v>5997</v>
      </c>
      <c r="K715" s="1" t="s">
        <v>5998</v>
      </c>
      <c r="L715" s="1" t="s">
        <v>5999</v>
      </c>
      <c r="M715" s="1" t="s">
        <v>6000</v>
      </c>
      <c r="N715" s="1" t="s">
        <v>6001</v>
      </c>
      <c r="O715" s="1" t="s">
        <v>6002</v>
      </c>
    </row>
    <row r="716" s="1" customFormat="1" spans="1:15">
      <c r="A716" s="1" t="s">
        <v>15</v>
      </c>
      <c r="B716" s="1" t="s">
        <v>2151</v>
      </c>
      <c r="C716" s="1" t="s">
        <v>17</v>
      </c>
      <c r="D716" s="1" t="s">
        <v>2114</v>
      </c>
      <c r="F716" s="1" t="s">
        <v>2152</v>
      </c>
      <c r="I716" s="1" t="s">
        <v>6003</v>
      </c>
      <c r="J716" s="1" t="s">
        <v>6004</v>
      </c>
      <c r="K716" s="1" t="s">
        <v>2155</v>
      </c>
      <c r="L716" s="1" t="s">
        <v>6005</v>
      </c>
      <c r="M716" s="1" t="s">
        <v>6006</v>
      </c>
      <c r="N716" s="1" t="s">
        <v>6007</v>
      </c>
      <c r="O716" s="1" t="s">
        <v>6008</v>
      </c>
    </row>
    <row r="717" s="1" customFormat="1" spans="1:15">
      <c r="A717" s="1" t="s">
        <v>15</v>
      </c>
      <c r="B717" s="1" t="s">
        <v>2113</v>
      </c>
      <c r="C717" s="1" t="s">
        <v>17</v>
      </c>
      <c r="D717" s="1" t="s">
        <v>2114</v>
      </c>
      <c r="F717" s="1" t="s">
        <v>2115</v>
      </c>
      <c r="I717" s="1" t="s">
        <v>6009</v>
      </c>
      <c r="J717" s="1" t="s">
        <v>6010</v>
      </c>
      <c r="K717" s="1" t="s">
        <v>2118</v>
      </c>
      <c r="L717" s="1" t="s">
        <v>6011</v>
      </c>
      <c r="M717" s="1" t="s">
        <v>6012</v>
      </c>
      <c r="N717" s="1" t="s">
        <v>6013</v>
      </c>
      <c r="O717" s="1" t="s">
        <v>6014</v>
      </c>
    </row>
    <row r="718" s="1" customFormat="1" spans="1:15">
      <c r="A718" s="1" t="s">
        <v>15</v>
      </c>
      <c r="B718" s="1" t="s">
        <v>2177</v>
      </c>
      <c r="C718" s="1" t="s">
        <v>17</v>
      </c>
      <c r="D718" s="1" t="s">
        <v>2114</v>
      </c>
      <c r="F718" s="1" t="s">
        <v>2178</v>
      </c>
      <c r="I718" s="1" t="s">
        <v>6015</v>
      </c>
      <c r="J718" s="1" t="s">
        <v>2180</v>
      </c>
      <c r="K718" s="1" t="s">
        <v>2181</v>
      </c>
      <c r="L718" s="1" t="s">
        <v>6016</v>
      </c>
      <c r="M718" s="1" t="s">
        <v>6017</v>
      </c>
      <c r="N718" s="1" t="s">
        <v>6018</v>
      </c>
      <c r="O718" s="1" t="s">
        <v>6019</v>
      </c>
    </row>
    <row r="719" s="1" customFormat="1" spans="1:15">
      <c r="A719" s="1" t="s">
        <v>15</v>
      </c>
      <c r="B719" s="1" t="s">
        <v>6020</v>
      </c>
      <c r="C719" s="1" t="s">
        <v>17</v>
      </c>
      <c r="D719" s="1" t="s">
        <v>2114</v>
      </c>
      <c r="F719" s="1" t="s">
        <v>6021</v>
      </c>
      <c r="I719" s="1" t="s">
        <v>6022</v>
      </c>
      <c r="J719" s="1" t="s">
        <v>6023</v>
      </c>
      <c r="K719" s="1" t="s">
        <v>6024</v>
      </c>
      <c r="L719" s="1" t="s">
        <v>6025</v>
      </c>
      <c r="M719" s="1" t="s">
        <v>6026</v>
      </c>
      <c r="N719" s="1" t="s">
        <v>6027</v>
      </c>
      <c r="O719" s="1" t="s">
        <v>6028</v>
      </c>
    </row>
    <row r="720" s="1" customFormat="1" spans="1:15">
      <c r="A720" s="1" t="s">
        <v>15</v>
      </c>
      <c r="B720" s="1" t="s">
        <v>2194</v>
      </c>
      <c r="C720" s="1" t="s">
        <v>17</v>
      </c>
      <c r="D720" s="1" t="s">
        <v>2114</v>
      </c>
      <c r="F720" s="1" t="s">
        <v>2195</v>
      </c>
      <c r="I720" s="1" t="s">
        <v>6029</v>
      </c>
      <c r="J720" s="1" t="s">
        <v>2197</v>
      </c>
      <c r="K720" s="1" t="s">
        <v>2198</v>
      </c>
      <c r="L720" s="1" t="s">
        <v>6030</v>
      </c>
      <c r="M720" s="1" t="s">
        <v>6031</v>
      </c>
      <c r="N720" s="1" t="s">
        <v>6032</v>
      </c>
      <c r="O720" s="1" t="s">
        <v>6033</v>
      </c>
    </row>
    <row r="721" s="1" customFormat="1" spans="1:15">
      <c r="A721" s="1" t="s">
        <v>15</v>
      </c>
      <c r="B721" s="1" t="s">
        <v>6034</v>
      </c>
      <c r="C721" s="1" t="s">
        <v>17</v>
      </c>
      <c r="D721" s="1" t="s">
        <v>2114</v>
      </c>
      <c r="F721" s="1" t="s">
        <v>6035</v>
      </c>
      <c r="I721" s="1" t="s">
        <v>6036</v>
      </c>
      <c r="J721" s="1" t="s">
        <v>6037</v>
      </c>
      <c r="K721" s="1" t="s">
        <v>6038</v>
      </c>
      <c r="L721" s="1" t="s">
        <v>6039</v>
      </c>
      <c r="M721" s="1" t="s">
        <v>6040</v>
      </c>
      <c r="N721" s="1" t="s">
        <v>6041</v>
      </c>
      <c r="O721" s="1" t="s">
        <v>6042</v>
      </c>
    </row>
    <row r="722" s="1" customFormat="1" spans="1:15">
      <c r="A722" s="1" t="s">
        <v>15</v>
      </c>
      <c r="B722" s="1" t="s">
        <v>6043</v>
      </c>
      <c r="C722" s="1" t="s">
        <v>17</v>
      </c>
      <c r="D722" s="1" t="s">
        <v>2114</v>
      </c>
      <c r="F722" s="1" t="s">
        <v>4468</v>
      </c>
      <c r="I722" s="1" t="s">
        <v>6044</v>
      </c>
      <c r="J722" s="1" t="s">
        <v>6045</v>
      </c>
      <c r="K722" s="1" t="s">
        <v>6046</v>
      </c>
      <c r="L722" s="1" t="s">
        <v>6047</v>
      </c>
      <c r="M722" s="1" t="s">
        <v>6048</v>
      </c>
      <c r="N722" s="1" t="s">
        <v>6049</v>
      </c>
      <c r="O722" s="1" t="s">
        <v>6050</v>
      </c>
    </row>
    <row r="723" s="1" customFormat="1" spans="1:15">
      <c r="A723" s="1" t="s">
        <v>15</v>
      </c>
      <c r="B723" s="1" t="s">
        <v>6051</v>
      </c>
      <c r="C723" s="1" t="s">
        <v>17</v>
      </c>
      <c r="D723" s="1" t="s">
        <v>2114</v>
      </c>
      <c r="F723" s="1" t="s">
        <v>1623</v>
      </c>
      <c r="I723" s="1" t="s">
        <v>6052</v>
      </c>
      <c r="J723" s="1" t="s">
        <v>6053</v>
      </c>
      <c r="K723" s="1" t="s">
        <v>6054</v>
      </c>
      <c r="L723" s="1" t="s">
        <v>6055</v>
      </c>
      <c r="M723" s="1" t="s">
        <v>6056</v>
      </c>
      <c r="N723" s="1" t="s">
        <v>6057</v>
      </c>
      <c r="O723" s="1" t="s">
        <v>6058</v>
      </c>
    </row>
    <row r="724" s="1" customFormat="1" spans="1:15">
      <c r="A724" s="1" t="s">
        <v>15</v>
      </c>
      <c r="B724" s="1" t="s">
        <v>6059</v>
      </c>
      <c r="C724" s="1" t="s">
        <v>17</v>
      </c>
      <c r="D724" s="1" t="s">
        <v>2114</v>
      </c>
      <c r="F724" s="1" t="s">
        <v>6060</v>
      </c>
      <c r="I724" s="1" t="s">
        <v>6061</v>
      </c>
      <c r="J724" s="1" t="s">
        <v>6062</v>
      </c>
      <c r="K724" s="1" t="s">
        <v>6063</v>
      </c>
      <c r="L724" s="1" t="s">
        <v>6064</v>
      </c>
      <c r="M724" s="1" t="s">
        <v>6065</v>
      </c>
      <c r="N724" s="1" t="s">
        <v>6066</v>
      </c>
      <c r="O724" s="1" t="s">
        <v>6067</v>
      </c>
    </row>
    <row r="725" s="1" customFormat="1" spans="1:15">
      <c r="A725" s="1" t="s">
        <v>15</v>
      </c>
      <c r="B725" s="1" t="s">
        <v>6068</v>
      </c>
      <c r="C725" s="1" t="s">
        <v>17</v>
      </c>
      <c r="D725" s="1" t="s">
        <v>2114</v>
      </c>
      <c r="F725" s="1" t="s">
        <v>6069</v>
      </c>
      <c r="I725" s="1" t="s">
        <v>6070</v>
      </c>
      <c r="J725" s="1" t="s">
        <v>6071</v>
      </c>
      <c r="K725" s="1" t="s">
        <v>6072</v>
      </c>
      <c r="L725" s="1" t="s">
        <v>6073</v>
      </c>
      <c r="M725" s="1" t="s">
        <v>6074</v>
      </c>
      <c r="N725" s="1" t="s">
        <v>6075</v>
      </c>
      <c r="O725" s="1" t="s">
        <v>6076</v>
      </c>
    </row>
    <row r="726" s="1" customFormat="1" spans="1:15">
      <c r="A726" s="1" t="s">
        <v>15</v>
      </c>
      <c r="B726" s="1" t="s">
        <v>6077</v>
      </c>
      <c r="C726" s="1" t="s">
        <v>362</v>
      </c>
      <c r="D726" s="1" t="s">
        <v>487</v>
      </c>
      <c r="F726" s="1" t="s">
        <v>6078</v>
      </c>
      <c r="I726" s="1" t="s">
        <v>6079</v>
      </c>
      <c r="J726" s="1" t="s">
        <v>6080</v>
      </c>
      <c r="K726" s="1" t="s">
        <v>6081</v>
      </c>
      <c r="L726" s="1" t="s">
        <v>6082</v>
      </c>
      <c r="M726" s="1" t="s">
        <v>6083</v>
      </c>
      <c r="N726" s="1" t="s">
        <v>6084</v>
      </c>
      <c r="O726" s="1" t="s">
        <v>6085</v>
      </c>
    </row>
    <row r="727" s="1" customFormat="1" spans="1:15">
      <c r="A727" s="1" t="s">
        <v>15</v>
      </c>
      <c r="B727" s="1" t="s">
        <v>6086</v>
      </c>
      <c r="C727" s="1" t="s">
        <v>123</v>
      </c>
      <c r="D727" s="1" t="s">
        <v>133</v>
      </c>
      <c r="F727" s="1" t="s">
        <v>6078</v>
      </c>
      <c r="I727" s="1" t="s">
        <v>6087</v>
      </c>
      <c r="J727" s="1" t="s">
        <v>6088</v>
      </c>
      <c r="K727" s="1" t="s">
        <v>6089</v>
      </c>
      <c r="L727" s="1" t="s">
        <v>6090</v>
      </c>
      <c r="M727" s="1" t="s">
        <v>6091</v>
      </c>
      <c r="N727" s="1" t="s">
        <v>6092</v>
      </c>
      <c r="O727" s="1" t="s">
        <v>6093</v>
      </c>
    </row>
    <row r="728" s="1" customFormat="1" spans="1:15">
      <c r="A728" s="1" t="s">
        <v>15</v>
      </c>
      <c r="B728" s="1" t="s">
        <v>6094</v>
      </c>
      <c r="C728" s="1" t="s">
        <v>362</v>
      </c>
      <c r="D728" s="1" t="s">
        <v>3867</v>
      </c>
      <c r="F728" s="1" t="s">
        <v>6078</v>
      </c>
      <c r="I728" s="1" t="s">
        <v>6095</v>
      </c>
      <c r="J728" s="1" t="s">
        <v>6096</v>
      </c>
      <c r="K728" s="1" t="s">
        <v>6097</v>
      </c>
      <c r="L728" s="1" t="s">
        <v>6098</v>
      </c>
      <c r="M728" s="1" t="s">
        <v>6099</v>
      </c>
      <c r="N728" s="1" t="s">
        <v>6100</v>
      </c>
      <c r="O728" s="1" t="s">
        <v>6101</v>
      </c>
    </row>
    <row r="729" s="1" customFormat="1" spans="1:15">
      <c r="A729" s="1" t="s">
        <v>15</v>
      </c>
      <c r="B729" s="1" t="s">
        <v>6102</v>
      </c>
      <c r="C729" s="1" t="s">
        <v>123</v>
      </c>
      <c r="D729" s="1" t="s">
        <v>124</v>
      </c>
      <c r="F729" s="1" t="s">
        <v>6078</v>
      </c>
      <c r="I729" s="1" t="s">
        <v>6103</v>
      </c>
      <c r="J729" s="1" t="s">
        <v>6104</v>
      </c>
      <c r="K729" s="1" t="s">
        <v>6105</v>
      </c>
      <c r="L729" s="1" t="s">
        <v>6106</v>
      </c>
      <c r="M729" s="1" t="s">
        <v>6107</v>
      </c>
      <c r="N729" s="1" t="s">
        <v>6108</v>
      </c>
      <c r="O729" s="1" t="s">
        <v>6109</v>
      </c>
    </row>
    <row r="730" s="1" customFormat="1" spans="1:15">
      <c r="A730" s="1" t="s">
        <v>15</v>
      </c>
      <c r="B730" s="1" t="s">
        <v>6110</v>
      </c>
      <c r="C730" s="1" t="s">
        <v>123</v>
      </c>
      <c r="D730" s="1" t="s">
        <v>204</v>
      </c>
      <c r="F730" s="1" t="s">
        <v>6078</v>
      </c>
      <c r="I730" s="1" t="s">
        <v>6111</v>
      </c>
      <c r="J730" s="1" t="s">
        <v>6112</v>
      </c>
      <c r="K730" s="1" t="s">
        <v>6113</v>
      </c>
      <c r="L730" s="1" t="s">
        <v>6114</v>
      </c>
      <c r="M730" s="1" t="s">
        <v>6115</v>
      </c>
      <c r="N730" s="1" t="s">
        <v>6116</v>
      </c>
      <c r="O730" s="1" t="s">
        <v>6117</v>
      </c>
    </row>
    <row r="731" s="1" customFormat="1" spans="1:15">
      <c r="A731" s="1" t="s">
        <v>15</v>
      </c>
      <c r="B731" s="1" t="s">
        <v>6118</v>
      </c>
      <c r="C731" s="1" t="s">
        <v>362</v>
      </c>
      <c r="D731" s="1" t="s">
        <v>1703</v>
      </c>
      <c r="F731" s="1" t="s">
        <v>6078</v>
      </c>
      <c r="I731" s="1" t="s">
        <v>6119</v>
      </c>
      <c r="J731" s="1" t="s">
        <v>6120</v>
      </c>
      <c r="K731" s="1" t="s">
        <v>6121</v>
      </c>
      <c r="L731" s="1" t="s">
        <v>6122</v>
      </c>
      <c r="M731" s="1" t="s">
        <v>6123</v>
      </c>
      <c r="N731" s="1" t="s">
        <v>6124</v>
      </c>
      <c r="O731" s="1" t="s">
        <v>6125</v>
      </c>
    </row>
    <row r="732" s="1" customFormat="1" spans="1:15">
      <c r="A732" s="1" t="s">
        <v>15</v>
      </c>
      <c r="B732" s="1" t="s">
        <v>6126</v>
      </c>
      <c r="C732" s="1" t="s">
        <v>27</v>
      </c>
      <c r="D732" s="1" t="s">
        <v>87</v>
      </c>
      <c r="F732" s="1" t="s">
        <v>6078</v>
      </c>
      <c r="G732" s="1" t="e">
        <f>-ed</f>
        <v>#NAME?</v>
      </c>
      <c r="I732" s="1" t="s">
        <v>6127</v>
      </c>
      <c r="J732" s="1" t="s">
        <v>6128</v>
      </c>
      <c r="K732" s="1" t="s">
        <v>6129</v>
      </c>
      <c r="L732" s="1" t="s">
        <v>6130</v>
      </c>
      <c r="M732" s="1" t="s">
        <v>6131</v>
      </c>
      <c r="N732" s="1" t="s">
        <v>6132</v>
      </c>
      <c r="O732" s="1" t="s">
        <v>6133</v>
      </c>
    </row>
    <row r="733" s="1" customFormat="1" spans="1:15">
      <c r="A733" s="1" t="s">
        <v>15</v>
      </c>
      <c r="B733" s="1" t="s">
        <v>6134</v>
      </c>
      <c r="C733" s="1" t="s">
        <v>17</v>
      </c>
      <c r="D733" s="1" t="s">
        <v>6135</v>
      </c>
      <c r="F733" s="1" t="s">
        <v>6078</v>
      </c>
      <c r="G733" s="1" t="e">
        <f>-ory</f>
        <v>#NAME?</v>
      </c>
      <c r="I733" s="1" t="s">
        <v>6136</v>
      </c>
      <c r="J733" s="1" t="s">
        <v>6137</v>
      </c>
      <c r="K733" s="1" t="s">
        <v>6138</v>
      </c>
      <c r="L733" s="1" t="s">
        <v>6139</v>
      </c>
      <c r="M733" s="1" t="s">
        <v>6140</v>
      </c>
      <c r="N733" s="1" t="s">
        <v>6141</v>
      </c>
      <c r="O733" s="1" t="s">
        <v>6142</v>
      </c>
    </row>
    <row r="734" s="1" customFormat="1" spans="1:15">
      <c r="A734" s="1" t="s">
        <v>15</v>
      </c>
      <c r="B734" s="1" t="s">
        <v>6143</v>
      </c>
      <c r="C734" s="1" t="s">
        <v>362</v>
      </c>
      <c r="D734" s="1" t="s">
        <v>6144</v>
      </c>
      <c r="F734" s="1" t="s">
        <v>6078</v>
      </c>
      <c r="G734" s="1" t="e">
        <f>-ure</f>
        <v>#NAME?</v>
      </c>
      <c r="I734" s="1" t="s">
        <v>6145</v>
      </c>
      <c r="J734" s="1" t="s">
        <v>6146</v>
      </c>
      <c r="K734" s="1" t="s">
        <v>6147</v>
      </c>
      <c r="L734" s="1" t="s">
        <v>6148</v>
      </c>
      <c r="M734" s="1" t="s">
        <v>6149</v>
      </c>
      <c r="N734" s="1" t="s">
        <v>6150</v>
      </c>
      <c r="O734" s="1" t="s">
        <v>6151</v>
      </c>
    </row>
    <row r="735" s="1" customFormat="1" spans="1:15">
      <c r="A735" s="1" t="s">
        <v>15</v>
      </c>
      <c r="B735" s="1" t="s">
        <v>6152</v>
      </c>
      <c r="C735" s="1" t="s">
        <v>123</v>
      </c>
      <c r="D735" s="1" t="s">
        <v>1108</v>
      </c>
      <c r="F735" s="1" t="s">
        <v>6078</v>
      </c>
      <c r="I735" s="1" t="s">
        <v>6153</v>
      </c>
      <c r="J735" s="1" t="s">
        <v>6154</v>
      </c>
      <c r="K735" s="1" t="s">
        <v>6155</v>
      </c>
      <c r="L735" s="1" t="s">
        <v>6156</v>
      </c>
      <c r="M735" s="1" t="s">
        <v>6157</v>
      </c>
      <c r="N735" s="1" t="s">
        <v>6158</v>
      </c>
      <c r="O735" s="1" t="s">
        <v>6159</v>
      </c>
    </row>
    <row r="736" s="1" customFormat="1" spans="1:15">
      <c r="A736" s="1" t="s">
        <v>15</v>
      </c>
      <c r="B736" s="1" t="s">
        <v>6160</v>
      </c>
      <c r="C736" s="1" t="s">
        <v>27</v>
      </c>
      <c r="D736" s="1" t="s">
        <v>412</v>
      </c>
      <c r="F736" s="1" t="s">
        <v>6161</v>
      </c>
      <c r="G736" s="1" t="e">
        <f>-ent</f>
        <v>#NAME?</v>
      </c>
      <c r="I736" s="1" t="s">
        <v>6162</v>
      </c>
      <c r="J736" s="1" t="s">
        <v>6163</v>
      </c>
      <c r="K736" s="1" t="s">
        <v>6164</v>
      </c>
      <c r="L736" s="1" t="s">
        <v>6165</v>
      </c>
      <c r="M736" s="1" t="s">
        <v>6166</v>
      </c>
      <c r="N736" s="1" t="s">
        <v>6167</v>
      </c>
      <c r="O736" s="1" t="s">
        <v>6168</v>
      </c>
    </row>
    <row r="737" s="1" customFormat="1" spans="1:15">
      <c r="A737" s="1" t="s">
        <v>15</v>
      </c>
      <c r="B737" s="1" t="s">
        <v>6169</v>
      </c>
      <c r="C737" s="1" t="s">
        <v>105</v>
      </c>
      <c r="D737" s="1" t="s">
        <v>3867</v>
      </c>
      <c r="F737" s="1" t="s">
        <v>6078</v>
      </c>
      <c r="G737" s="1" t="e">
        <f>-ive</f>
        <v>#NAME?</v>
      </c>
      <c r="I737" s="1" t="s">
        <v>6170</v>
      </c>
      <c r="J737" s="1" t="s">
        <v>6171</v>
      </c>
      <c r="K737" s="1" t="s">
        <v>6172</v>
      </c>
      <c r="L737" s="1" t="s">
        <v>6173</v>
      </c>
      <c r="M737" s="1" t="s">
        <v>6174</v>
      </c>
      <c r="N737" s="1" t="s">
        <v>6175</v>
      </c>
      <c r="O737" s="1" t="s">
        <v>6176</v>
      </c>
    </row>
    <row r="738" s="1" customFormat="1" spans="1:15">
      <c r="A738" s="1" t="s">
        <v>15</v>
      </c>
      <c r="B738" s="1" t="s">
        <v>6177</v>
      </c>
      <c r="C738" s="1" t="s">
        <v>123</v>
      </c>
      <c r="F738" s="1" t="s">
        <v>6177</v>
      </c>
      <c r="I738" s="1" t="s">
        <v>6178</v>
      </c>
      <c r="J738" s="1" t="s">
        <v>6179</v>
      </c>
      <c r="K738" s="1" t="s">
        <v>6180</v>
      </c>
      <c r="L738" s="1" t="s">
        <v>6181</v>
      </c>
      <c r="M738" s="1" t="s">
        <v>6182</v>
      </c>
      <c r="N738" s="1" t="s">
        <v>6183</v>
      </c>
      <c r="O738" s="1" t="s">
        <v>6184</v>
      </c>
    </row>
    <row r="739" s="1" customFormat="1" spans="1:15">
      <c r="A739" s="1" t="s">
        <v>15</v>
      </c>
      <c r="B739" s="1" t="s">
        <v>6185</v>
      </c>
      <c r="C739" s="1" t="s">
        <v>17</v>
      </c>
      <c r="F739" s="1" t="s">
        <v>6186</v>
      </c>
      <c r="G739" s="1" t="e">
        <f>-ion</f>
        <v>#NAME?</v>
      </c>
      <c r="I739" s="1" t="s">
        <v>6187</v>
      </c>
      <c r="J739" s="1" t="s">
        <v>6188</v>
      </c>
      <c r="K739" s="1" t="s">
        <v>6189</v>
      </c>
      <c r="L739" s="1" t="s">
        <v>6190</v>
      </c>
      <c r="M739" s="1" t="s">
        <v>6191</v>
      </c>
      <c r="N739" s="1" t="s">
        <v>6192</v>
      </c>
      <c r="O739" s="1" t="s">
        <v>6193</v>
      </c>
    </row>
    <row r="740" s="1" customFormat="1" spans="1:15">
      <c r="A740" s="1" t="s">
        <v>15</v>
      </c>
      <c r="B740" s="1" t="s">
        <v>6194</v>
      </c>
      <c r="C740" s="1" t="s">
        <v>1559</v>
      </c>
      <c r="F740" s="1" t="s">
        <v>6177</v>
      </c>
      <c r="G740" s="1" t="e">
        <f>-_xleta.t</f>
        <v>#VALUE!</v>
      </c>
      <c r="I740" s="1" t="s">
        <v>6195</v>
      </c>
      <c r="J740" s="1" t="s">
        <v>6196</v>
      </c>
      <c r="K740" s="1" t="s">
        <v>6197</v>
      </c>
      <c r="L740" s="1" t="s">
        <v>6198</v>
      </c>
      <c r="M740" s="1" t="s">
        <v>6199</v>
      </c>
      <c r="N740" s="1" t="s">
        <v>6200</v>
      </c>
      <c r="O740" s="1" t="s">
        <v>6201</v>
      </c>
    </row>
    <row r="741" s="1" customFormat="1" spans="1:15">
      <c r="A741" s="1" t="s">
        <v>15</v>
      </c>
      <c r="B741" s="1" t="s">
        <v>6202</v>
      </c>
      <c r="C741" s="1" t="s">
        <v>17</v>
      </c>
      <c r="D741" s="1" t="s">
        <v>6144</v>
      </c>
      <c r="F741" s="1" t="s">
        <v>6186</v>
      </c>
      <c r="G741" s="1" t="e">
        <f>-ion</f>
        <v>#NAME?</v>
      </c>
      <c r="I741" s="1" t="s">
        <v>6203</v>
      </c>
      <c r="J741" s="1" t="s">
        <v>6204</v>
      </c>
      <c r="K741" s="1" t="s">
        <v>6205</v>
      </c>
      <c r="L741" s="1" t="s">
        <v>6206</v>
      </c>
      <c r="M741" s="1" t="s">
        <v>6207</v>
      </c>
      <c r="N741" s="1" t="s">
        <v>6208</v>
      </c>
      <c r="O741" s="1" t="s">
        <v>6209</v>
      </c>
    </row>
    <row r="742" s="1" customFormat="1" spans="1:15">
      <c r="A742" s="1" t="s">
        <v>15</v>
      </c>
      <c r="B742" s="1" t="s">
        <v>6210</v>
      </c>
      <c r="C742" s="1" t="s">
        <v>17</v>
      </c>
      <c r="D742" s="1" t="s">
        <v>412</v>
      </c>
      <c r="F742" s="1" t="s">
        <v>6186</v>
      </c>
      <c r="I742" s="1" t="s">
        <v>6211</v>
      </c>
      <c r="J742" s="1" t="s">
        <v>6212</v>
      </c>
      <c r="K742" s="1" t="s">
        <v>6213</v>
      </c>
      <c r="L742" s="1" t="s">
        <v>6214</v>
      </c>
      <c r="M742" s="1" t="s">
        <v>6215</v>
      </c>
      <c r="N742" s="1" t="s">
        <v>6216</v>
      </c>
      <c r="O742" s="1" t="s">
        <v>6217</v>
      </c>
    </row>
    <row r="743" s="1" customFormat="1" spans="1:15">
      <c r="A743" s="1" t="s">
        <v>15</v>
      </c>
      <c r="B743" s="1" t="s">
        <v>6218</v>
      </c>
      <c r="C743" s="1" t="s">
        <v>123</v>
      </c>
      <c r="D743" s="1" t="s">
        <v>412</v>
      </c>
      <c r="F743" s="1" t="s">
        <v>6177</v>
      </c>
      <c r="I743" s="1" t="s">
        <v>6219</v>
      </c>
      <c r="J743" s="1" t="s">
        <v>6220</v>
      </c>
      <c r="K743" s="1" t="s">
        <v>6221</v>
      </c>
      <c r="L743" s="1" t="s">
        <v>6222</v>
      </c>
      <c r="M743" s="1" t="s">
        <v>6223</v>
      </c>
      <c r="N743" s="1" t="s">
        <v>6224</v>
      </c>
      <c r="O743" s="1" t="s">
        <v>6225</v>
      </c>
    </row>
    <row r="744" s="1" customFormat="1" spans="1:15">
      <c r="A744" s="1" t="s">
        <v>15</v>
      </c>
      <c r="B744" s="1" t="s">
        <v>6226</v>
      </c>
      <c r="C744" s="1" t="s">
        <v>17</v>
      </c>
      <c r="D744" s="1" t="s">
        <v>1946</v>
      </c>
      <c r="F744" s="1" t="s">
        <v>6186</v>
      </c>
      <c r="G744" s="1" t="e">
        <f>-ion</f>
        <v>#NAME?</v>
      </c>
      <c r="I744" s="1" t="s">
        <v>6227</v>
      </c>
      <c r="J744" s="1" t="s">
        <v>6228</v>
      </c>
      <c r="K744" s="1" t="s">
        <v>6229</v>
      </c>
      <c r="L744" s="1" t="s">
        <v>6230</v>
      </c>
      <c r="M744" s="1" t="s">
        <v>6231</v>
      </c>
      <c r="N744" s="1" t="s">
        <v>6232</v>
      </c>
      <c r="O744" s="1" t="s">
        <v>6233</v>
      </c>
    </row>
    <row r="745" s="1" customFormat="1" spans="1:15">
      <c r="A745" s="1" t="s">
        <v>15</v>
      </c>
      <c r="B745" s="1" t="s">
        <v>6234</v>
      </c>
      <c r="C745" s="1" t="s">
        <v>123</v>
      </c>
      <c r="D745" s="1" t="s">
        <v>133</v>
      </c>
      <c r="F745" s="1" t="s">
        <v>6177</v>
      </c>
      <c r="I745" s="1" t="s">
        <v>6235</v>
      </c>
      <c r="J745" s="1" t="s">
        <v>6236</v>
      </c>
      <c r="K745" s="1" t="s">
        <v>6237</v>
      </c>
      <c r="L745" s="1" t="s">
        <v>6238</v>
      </c>
      <c r="M745" s="1" t="s">
        <v>6239</v>
      </c>
      <c r="N745" s="1" t="s">
        <v>6240</v>
      </c>
      <c r="O745" s="1" t="s">
        <v>6241</v>
      </c>
    </row>
    <row r="746" s="1" customFormat="1" spans="1:15">
      <c r="A746" s="1" t="s">
        <v>15</v>
      </c>
      <c r="B746" s="1" t="s">
        <v>6242</v>
      </c>
      <c r="C746" s="1" t="s">
        <v>105</v>
      </c>
      <c r="D746" s="1" t="s">
        <v>1703</v>
      </c>
      <c r="F746" s="1" t="s">
        <v>6186</v>
      </c>
      <c r="G746" s="1" t="e">
        <f>-ive</f>
        <v>#NAME?</v>
      </c>
      <c r="I746" s="1" t="s">
        <v>6243</v>
      </c>
      <c r="J746" s="1" t="s">
        <v>6244</v>
      </c>
      <c r="K746" s="1" t="s">
        <v>6245</v>
      </c>
      <c r="L746" s="1" t="s">
        <v>6246</v>
      </c>
      <c r="M746" s="1" t="s">
        <v>6247</v>
      </c>
      <c r="N746" s="1" t="s">
        <v>6248</v>
      </c>
      <c r="O746" s="1" t="s">
        <v>6249</v>
      </c>
    </row>
    <row r="747" s="1" customFormat="1" spans="1:15">
      <c r="A747" s="1" t="s">
        <v>15</v>
      </c>
      <c r="B747" s="1" t="s">
        <v>6250</v>
      </c>
      <c r="C747" s="1" t="s">
        <v>123</v>
      </c>
      <c r="D747" s="1" t="s">
        <v>2603</v>
      </c>
      <c r="F747" s="1" t="s">
        <v>6177</v>
      </c>
      <c r="I747" s="1" t="s">
        <v>6251</v>
      </c>
      <c r="J747" s="1" t="s">
        <v>6252</v>
      </c>
      <c r="K747" s="1" t="s">
        <v>6253</v>
      </c>
      <c r="L747" s="1" t="s">
        <v>6254</v>
      </c>
      <c r="M747" s="1" t="s">
        <v>6255</v>
      </c>
      <c r="N747" s="1" t="s">
        <v>6256</v>
      </c>
      <c r="O747" s="1" t="s">
        <v>6257</v>
      </c>
    </row>
    <row r="748" s="1" customFormat="1" spans="1:15">
      <c r="A748" s="1" t="s">
        <v>15</v>
      </c>
      <c r="B748" s="1" t="s">
        <v>6258</v>
      </c>
      <c r="C748" s="1" t="s">
        <v>17</v>
      </c>
      <c r="F748" s="1" t="s">
        <v>6259</v>
      </c>
      <c r="G748" s="1" t="e">
        <f>-al</f>
        <v>#NAME?</v>
      </c>
      <c r="I748" s="1" t="s">
        <v>6260</v>
      </c>
      <c r="J748" s="1" t="s">
        <v>6261</v>
      </c>
      <c r="K748" s="1" t="s">
        <v>6262</v>
      </c>
      <c r="L748" s="1" t="s">
        <v>6263</v>
      </c>
      <c r="M748" s="1" t="s">
        <v>6264</v>
      </c>
      <c r="N748" s="1" t="s">
        <v>6265</v>
      </c>
      <c r="O748" s="1" t="s">
        <v>6266</v>
      </c>
    </row>
    <row r="749" s="1" customFormat="1" spans="1:15">
      <c r="A749" s="1" t="s">
        <v>15</v>
      </c>
      <c r="B749" s="1" t="s">
        <v>6267</v>
      </c>
      <c r="C749" s="1" t="s">
        <v>362</v>
      </c>
      <c r="F749" s="1" t="s">
        <v>6259</v>
      </c>
      <c r="G749" s="1" t="e">
        <f>-ey</f>
        <v>#NAME?</v>
      </c>
      <c r="I749" s="1" t="s">
        <v>6268</v>
      </c>
      <c r="J749" s="1" t="s">
        <v>6269</v>
      </c>
      <c r="K749" s="1" t="s">
        <v>6270</v>
      </c>
      <c r="L749" s="1" t="s">
        <v>6271</v>
      </c>
      <c r="M749" s="1" t="s">
        <v>6272</v>
      </c>
      <c r="N749" s="1" t="s">
        <v>6273</v>
      </c>
      <c r="O749" s="1" t="s">
        <v>6274</v>
      </c>
    </row>
    <row r="750" s="1" customFormat="1" spans="1:15">
      <c r="A750" s="1" t="s">
        <v>15</v>
      </c>
      <c r="B750" s="1" t="s">
        <v>6275</v>
      </c>
      <c r="C750" s="1" t="s">
        <v>17</v>
      </c>
      <c r="F750" s="1" t="s">
        <v>6259</v>
      </c>
      <c r="G750" s="1" t="e">
        <f>-al</f>
        <v>#NAME?</v>
      </c>
      <c r="H750" s="1" t="e">
        <f>-ist</f>
        <v>#NAME?</v>
      </c>
      <c r="I750" s="1" t="s">
        <v>6276</v>
      </c>
      <c r="J750" s="1" t="s">
        <v>6277</v>
      </c>
      <c r="K750" s="1" t="s">
        <v>6278</v>
      </c>
      <c r="L750" s="1" t="s">
        <v>6279</v>
      </c>
      <c r="M750" s="1" t="s">
        <v>6280</v>
      </c>
      <c r="N750" s="1" t="s">
        <v>6281</v>
      </c>
      <c r="O750" s="1" t="s">
        <v>6282</v>
      </c>
    </row>
    <row r="751" s="1" customFormat="1" spans="1:15">
      <c r="A751" s="1" t="s">
        <v>15</v>
      </c>
      <c r="B751" s="1" t="s">
        <v>6283</v>
      </c>
      <c r="C751" s="1" t="s">
        <v>17</v>
      </c>
      <c r="F751" s="1" t="s">
        <v>6259</v>
      </c>
      <c r="G751" s="1" t="e">
        <f>-al</f>
        <v>#NAME?</v>
      </c>
      <c r="H751" s="1" t="e">
        <f>-ism</f>
        <v>#NAME?</v>
      </c>
      <c r="I751" s="1" t="s">
        <v>6284</v>
      </c>
      <c r="J751" s="1" t="s">
        <v>6285</v>
      </c>
      <c r="K751" s="1" t="s">
        <v>6286</v>
      </c>
      <c r="L751" s="1" t="s">
        <v>6287</v>
      </c>
      <c r="M751" s="1" t="s">
        <v>6288</v>
      </c>
      <c r="N751" s="1" t="s">
        <v>6289</v>
      </c>
      <c r="O751" s="1" t="s">
        <v>6290</v>
      </c>
    </row>
    <row r="752" s="1" customFormat="1" spans="1:15">
      <c r="A752" s="1" t="s">
        <v>15</v>
      </c>
      <c r="B752" s="1" t="s">
        <v>6291</v>
      </c>
      <c r="C752" s="1" t="s">
        <v>123</v>
      </c>
      <c r="D752" s="1" t="s">
        <v>412</v>
      </c>
      <c r="F752" s="1" t="s">
        <v>6259</v>
      </c>
      <c r="I752" s="1" t="s">
        <v>6292</v>
      </c>
      <c r="J752" s="1" t="s">
        <v>6293</v>
      </c>
      <c r="K752" s="1" t="s">
        <v>6294</v>
      </c>
      <c r="L752" s="1" t="s">
        <v>6295</v>
      </c>
      <c r="M752" s="1" t="s">
        <v>6296</v>
      </c>
      <c r="N752" s="1" t="s">
        <v>6297</v>
      </c>
      <c r="O752" s="1" t="s">
        <v>6298</v>
      </c>
    </row>
    <row r="753" s="1" customFormat="1" spans="1:15">
      <c r="A753" s="1" t="s">
        <v>15</v>
      </c>
      <c r="B753" s="1" t="s">
        <v>6299</v>
      </c>
      <c r="C753" s="1" t="s">
        <v>362</v>
      </c>
      <c r="D753" s="1" t="s">
        <v>6300</v>
      </c>
      <c r="F753" s="1" t="s">
        <v>6259</v>
      </c>
      <c r="I753" s="1" t="s">
        <v>6301</v>
      </c>
      <c r="J753" s="1" t="s">
        <v>6302</v>
      </c>
      <c r="K753" s="1" t="s">
        <v>6303</v>
      </c>
      <c r="L753" s="1" t="s">
        <v>6304</v>
      </c>
      <c r="M753" s="1" t="s">
        <v>6305</v>
      </c>
      <c r="N753" s="1" t="s">
        <v>6306</v>
      </c>
      <c r="O753" s="1" t="s">
        <v>6307</v>
      </c>
    </row>
    <row r="754" s="1" customFormat="1" spans="1:15">
      <c r="A754" s="1" t="s">
        <v>15</v>
      </c>
      <c r="B754" s="1" t="s">
        <v>6308</v>
      </c>
      <c r="C754" s="1" t="s">
        <v>27</v>
      </c>
      <c r="F754" s="1" t="s">
        <v>6259</v>
      </c>
      <c r="G754" s="1" t="e">
        <f>-al</f>
        <v>#NAME?</v>
      </c>
      <c r="H754" s="1" t="e">
        <f>-istic</f>
        <v>#NAME?</v>
      </c>
      <c r="I754" s="1" t="s">
        <v>6309</v>
      </c>
      <c r="J754" s="1" t="s">
        <v>6310</v>
      </c>
      <c r="K754" s="1" t="s">
        <v>6311</v>
      </c>
      <c r="L754" s="1" t="s">
        <v>6312</v>
      </c>
      <c r="M754" s="1" t="s">
        <v>6313</v>
      </c>
      <c r="N754" s="1" t="s">
        <v>6314</v>
      </c>
      <c r="O754" s="1" t="s">
        <v>6315</v>
      </c>
    </row>
    <row r="755" s="1" customFormat="1" spans="1:15">
      <c r="A755" s="1" t="s">
        <v>15</v>
      </c>
      <c r="B755" s="1" t="s">
        <v>6316</v>
      </c>
      <c r="C755" s="1" t="s">
        <v>17</v>
      </c>
      <c r="D755" s="1" t="s">
        <v>412</v>
      </c>
      <c r="F755" s="1" t="s">
        <v>6259</v>
      </c>
      <c r="G755" s="1" t="e">
        <f>-ment</f>
        <v>#NAME?</v>
      </c>
      <c r="I755" s="1" t="s">
        <v>6317</v>
      </c>
      <c r="J755" s="1" t="s">
        <v>6318</v>
      </c>
      <c r="K755" s="1" t="s">
        <v>6319</v>
      </c>
      <c r="L755" s="1" t="s">
        <v>6320</v>
      </c>
      <c r="M755" s="1" t="s">
        <v>6321</v>
      </c>
      <c r="N755" s="1" t="s">
        <v>6322</v>
      </c>
      <c r="O755" s="1" t="s">
        <v>6323</v>
      </c>
    </row>
    <row r="756" s="1" customFormat="1" spans="1:15">
      <c r="A756" s="1" t="s">
        <v>15</v>
      </c>
      <c r="B756" s="1" t="s">
        <v>6324</v>
      </c>
      <c r="C756" s="1" t="s">
        <v>17</v>
      </c>
      <c r="F756" s="1" t="s">
        <v>6259</v>
      </c>
      <c r="G756" s="1" t="e">
        <f>-ey</f>
        <v>#NAME?</v>
      </c>
      <c r="H756" s="1" t="e">
        <f>-er</f>
        <v>#NAME?</v>
      </c>
      <c r="I756" s="1" t="s">
        <v>6325</v>
      </c>
      <c r="J756" s="1" t="s">
        <v>6326</v>
      </c>
      <c r="K756" s="1" t="s">
        <v>6327</v>
      </c>
      <c r="L756" s="1" t="s">
        <v>6328</v>
      </c>
      <c r="M756" s="1" t="s">
        <v>6329</v>
      </c>
      <c r="N756" s="1" t="s">
        <v>6330</v>
      </c>
      <c r="O756" s="1" t="s">
        <v>6331</v>
      </c>
    </row>
    <row r="757" s="1" customFormat="1" spans="1:15">
      <c r="A757" s="1" t="s">
        <v>15</v>
      </c>
      <c r="B757" s="1" t="s">
        <v>6332</v>
      </c>
      <c r="C757" s="1" t="s">
        <v>27</v>
      </c>
      <c r="D757" s="1" t="s">
        <v>1820</v>
      </c>
      <c r="F757" s="1" t="s">
        <v>6333</v>
      </c>
      <c r="G757" s="1" t="e">
        <f>-ic</f>
        <v>#NAME?</v>
      </c>
      <c r="I757" s="1" t="s">
        <v>6334</v>
      </c>
      <c r="J757" s="1" t="s">
        <v>6335</v>
      </c>
      <c r="K757" s="1" t="s">
        <v>6336</v>
      </c>
      <c r="L757" s="1" t="s">
        <v>6337</v>
      </c>
      <c r="M757" s="1" t="s">
        <v>6338</v>
      </c>
      <c r="N757" s="1" t="s">
        <v>6339</v>
      </c>
      <c r="O757" s="1" t="s">
        <v>6340</v>
      </c>
    </row>
    <row r="758" s="1" customFormat="1" spans="1:15">
      <c r="A758" s="1" t="s">
        <v>15</v>
      </c>
      <c r="B758" s="1" t="s">
        <v>6341</v>
      </c>
      <c r="C758" s="1" t="s">
        <v>27</v>
      </c>
      <c r="D758" s="1" t="s">
        <v>1820</v>
      </c>
      <c r="F758" s="1" t="s">
        <v>6342</v>
      </c>
      <c r="G758" s="1" t="e">
        <f>-al</f>
        <v>#NAME?</v>
      </c>
      <c r="I758" s="1" t="s">
        <v>6343</v>
      </c>
      <c r="J758" s="1" t="s">
        <v>6344</v>
      </c>
      <c r="K758" s="1" t="s">
        <v>6345</v>
      </c>
      <c r="L758" s="1" t="s">
        <v>6346</v>
      </c>
      <c r="M758" s="1" t="s">
        <v>6347</v>
      </c>
      <c r="N758" s="1" t="s">
        <v>6348</v>
      </c>
      <c r="O758" s="1" t="s">
        <v>6349</v>
      </c>
    </row>
    <row r="759" s="1" customFormat="1" spans="1:15">
      <c r="A759" s="1" t="s">
        <v>15</v>
      </c>
      <c r="B759" s="1" t="s">
        <v>6350</v>
      </c>
      <c r="C759" s="1" t="s">
        <v>17</v>
      </c>
      <c r="D759" s="1" t="s">
        <v>1820</v>
      </c>
      <c r="F759" s="1" t="s">
        <v>6351</v>
      </c>
      <c r="I759" s="1" t="s">
        <v>6352</v>
      </c>
      <c r="J759" s="1" t="s">
        <v>6353</v>
      </c>
      <c r="K759" s="1" t="s">
        <v>6354</v>
      </c>
      <c r="L759" s="1" t="s">
        <v>6355</v>
      </c>
      <c r="M759" s="1" t="s">
        <v>6356</v>
      </c>
      <c r="N759" s="1" t="s">
        <v>6357</v>
      </c>
      <c r="O759" s="1" t="s">
        <v>6358</v>
      </c>
    </row>
    <row r="760" s="1" customFormat="1" spans="1:15">
      <c r="A760" s="1" t="s">
        <v>15</v>
      </c>
      <c r="B760" s="1" t="s">
        <v>6359</v>
      </c>
      <c r="C760" s="1" t="s">
        <v>17</v>
      </c>
      <c r="D760" s="1" t="s">
        <v>1820</v>
      </c>
      <c r="F760" s="1" t="s">
        <v>6360</v>
      </c>
      <c r="I760" s="1" t="s">
        <v>6361</v>
      </c>
      <c r="J760" s="1" t="s">
        <v>6362</v>
      </c>
      <c r="K760" s="1" t="s">
        <v>6363</v>
      </c>
      <c r="L760" s="1" t="s">
        <v>6364</v>
      </c>
      <c r="M760" s="1" t="s">
        <v>6365</v>
      </c>
      <c r="N760" s="1" t="s">
        <v>6366</v>
      </c>
      <c r="O760" s="1" t="s">
        <v>6367</v>
      </c>
    </row>
    <row r="761" s="1" customFormat="1" spans="1:15">
      <c r="A761" s="1" t="s">
        <v>15</v>
      </c>
      <c r="B761" s="1" t="s">
        <v>6368</v>
      </c>
      <c r="C761" s="1" t="s">
        <v>27</v>
      </c>
      <c r="D761" s="1" t="s">
        <v>1820</v>
      </c>
      <c r="F761" s="1" t="s">
        <v>6369</v>
      </c>
      <c r="I761" s="1" t="s">
        <v>6370</v>
      </c>
      <c r="J761" s="1" t="s">
        <v>6371</v>
      </c>
      <c r="K761" s="1" t="s">
        <v>6372</v>
      </c>
      <c r="L761" s="1" t="s">
        <v>6373</v>
      </c>
      <c r="M761" s="1" t="s">
        <v>6374</v>
      </c>
      <c r="N761" s="1" t="s">
        <v>6375</v>
      </c>
      <c r="O761" s="1" t="s">
        <v>6376</v>
      </c>
    </row>
    <row r="762" s="1" customFormat="1" spans="1:15">
      <c r="A762" s="1" t="s">
        <v>15</v>
      </c>
      <c r="B762" s="1" t="s">
        <v>6377</v>
      </c>
      <c r="C762" s="1" t="s">
        <v>17</v>
      </c>
      <c r="D762" s="1" t="s">
        <v>1820</v>
      </c>
      <c r="F762" s="1" t="s">
        <v>3093</v>
      </c>
      <c r="I762" s="1" t="s">
        <v>6378</v>
      </c>
      <c r="J762" s="1" t="s">
        <v>6379</v>
      </c>
      <c r="K762" s="1" t="s">
        <v>6380</v>
      </c>
      <c r="L762" s="1" t="s">
        <v>6381</v>
      </c>
      <c r="M762" s="1" t="s">
        <v>6382</v>
      </c>
      <c r="N762" s="1" t="s">
        <v>6383</v>
      </c>
      <c r="O762" s="1" t="s">
        <v>6384</v>
      </c>
    </row>
    <row r="763" s="1" customFormat="1" spans="1:15">
      <c r="A763" s="1" t="s">
        <v>15</v>
      </c>
      <c r="B763" s="1" t="s">
        <v>6385</v>
      </c>
      <c r="C763" s="1" t="s">
        <v>27</v>
      </c>
      <c r="D763" s="1" t="s">
        <v>1820</v>
      </c>
      <c r="F763" s="1" t="s">
        <v>1623</v>
      </c>
      <c r="G763" s="1" t="e">
        <f>-ic</f>
        <v>#NAME?</v>
      </c>
      <c r="I763" s="1" t="s">
        <v>6386</v>
      </c>
      <c r="J763" s="1" t="s">
        <v>6387</v>
      </c>
      <c r="K763" s="1" t="s">
        <v>6388</v>
      </c>
      <c r="L763" s="1" t="s">
        <v>6389</v>
      </c>
      <c r="M763" s="1" t="s">
        <v>6390</v>
      </c>
      <c r="N763" s="1" t="s">
        <v>6391</v>
      </c>
      <c r="O763" s="1" t="s">
        <v>6392</v>
      </c>
    </row>
    <row r="764" s="1" customFormat="1" spans="1:15">
      <c r="A764" s="1" t="s">
        <v>15</v>
      </c>
      <c r="B764" s="1" t="s">
        <v>1819</v>
      </c>
      <c r="C764" s="1" t="s">
        <v>27</v>
      </c>
      <c r="D764" s="1" t="s">
        <v>1820</v>
      </c>
      <c r="F764" s="1" t="s">
        <v>1768</v>
      </c>
      <c r="G764" s="1" t="e">
        <f>-ic</f>
        <v>#NAME?</v>
      </c>
      <c r="I764" s="1" t="s">
        <v>6393</v>
      </c>
      <c r="J764" s="1" t="s">
        <v>6394</v>
      </c>
      <c r="K764" s="1" t="s">
        <v>1823</v>
      </c>
      <c r="L764" s="1" t="s">
        <v>6395</v>
      </c>
      <c r="M764" s="1" t="s">
        <v>1825</v>
      </c>
      <c r="N764" s="1" t="s">
        <v>6396</v>
      </c>
      <c r="O764" s="1" t="s">
        <v>6397</v>
      </c>
    </row>
    <row r="765" s="1" customFormat="1" spans="1:15">
      <c r="A765" s="1" t="s">
        <v>15</v>
      </c>
      <c r="B765" s="1" t="s">
        <v>6398</v>
      </c>
      <c r="C765" s="1" t="s">
        <v>27</v>
      </c>
      <c r="D765" s="1" t="s">
        <v>1820</v>
      </c>
      <c r="F765" s="1" t="s">
        <v>6399</v>
      </c>
      <c r="G765" s="1" t="e">
        <f>-ous</f>
        <v>#NAME?</v>
      </c>
      <c r="I765" s="1" t="s">
        <v>6400</v>
      </c>
      <c r="J765" s="1" t="s">
        <v>6401</v>
      </c>
      <c r="K765" s="1" t="s">
        <v>6402</v>
      </c>
      <c r="L765" s="1" t="s">
        <v>6403</v>
      </c>
      <c r="M765" s="1" t="s">
        <v>6404</v>
      </c>
      <c r="N765" s="1" t="s">
        <v>6405</v>
      </c>
      <c r="O765" s="1" t="s">
        <v>6406</v>
      </c>
    </row>
    <row r="766" s="1" customFormat="1" spans="1:15">
      <c r="A766" s="1" t="s">
        <v>15</v>
      </c>
      <c r="B766" s="1" t="s">
        <v>6407</v>
      </c>
      <c r="C766" s="1" t="s">
        <v>17</v>
      </c>
      <c r="D766" s="1" t="s">
        <v>1820</v>
      </c>
      <c r="F766" s="1" t="s">
        <v>6408</v>
      </c>
      <c r="I766" s="1" t="s">
        <v>6409</v>
      </c>
      <c r="J766" s="1" t="s">
        <v>6410</v>
      </c>
      <c r="K766" s="1" t="s">
        <v>6411</v>
      </c>
      <c r="L766" s="1" t="s">
        <v>6412</v>
      </c>
      <c r="M766" s="1" t="s">
        <v>6413</v>
      </c>
      <c r="N766" s="1" t="s">
        <v>6414</v>
      </c>
      <c r="O766" s="1" t="s">
        <v>6415</v>
      </c>
    </row>
    <row r="767" s="1" customFormat="1" spans="1:15">
      <c r="A767" s="1" t="s">
        <v>15</v>
      </c>
      <c r="B767" s="1" t="s">
        <v>6416</v>
      </c>
      <c r="C767" s="1" t="s">
        <v>362</v>
      </c>
      <c r="D767" s="1" t="s">
        <v>316</v>
      </c>
      <c r="F767" s="1" t="s">
        <v>6417</v>
      </c>
      <c r="I767" s="1" t="s">
        <v>6418</v>
      </c>
      <c r="J767" s="1" t="s">
        <v>6419</v>
      </c>
      <c r="K767" s="1" t="s">
        <v>6420</v>
      </c>
      <c r="L767" s="1" t="s">
        <v>6421</v>
      </c>
      <c r="M767" s="1" t="s">
        <v>6422</v>
      </c>
      <c r="N767" s="1" t="s">
        <v>6423</v>
      </c>
      <c r="O767" s="1" t="s">
        <v>6424</v>
      </c>
    </row>
    <row r="768" s="1" customFormat="1" spans="1:15">
      <c r="A768" s="1" t="s">
        <v>15</v>
      </c>
      <c r="B768" s="1" t="s">
        <v>6425</v>
      </c>
      <c r="C768" s="1" t="s">
        <v>105</v>
      </c>
      <c r="D768" s="1" t="s">
        <v>124</v>
      </c>
      <c r="F768" s="1" t="s">
        <v>6417</v>
      </c>
      <c r="G768" s="1" t="e">
        <f>-ial</f>
        <v>#NAME?</v>
      </c>
      <c r="I768" s="1" t="s">
        <v>6426</v>
      </c>
      <c r="J768" s="1" t="s">
        <v>6427</v>
      </c>
      <c r="K768" s="1" t="s">
        <v>6428</v>
      </c>
      <c r="L768" s="1" t="s">
        <v>6429</v>
      </c>
      <c r="M768" s="1" t="s">
        <v>6430</v>
      </c>
      <c r="N768" s="1" t="s">
        <v>6431</v>
      </c>
      <c r="O768" s="1" t="s">
        <v>6432</v>
      </c>
    </row>
    <row r="769" s="1" customFormat="1" spans="1:15">
      <c r="A769" s="1" t="s">
        <v>15</v>
      </c>
      <c r="B769" s="1" t="s">
        <v>6433</v>
      </c>
      <c r="C769" s="1" t="s">
        <v>17</v>
      </c>
      <c r="F769" s="1" t="s">
        <v>6434</v>
      </c>
      <c r="G769" s="1" t="e">
        <f>-inary</f>
        <v>#NAME?</v>
      </c>
      <c r="I769" s="1" t="s">
        <v>6435</v>
      </c>
      <c r="J769" s="1" t="s">
        <v>6436</v>
      </c>
      <c r="K769" s="1" t="s">
        <v>6437</v>
      </c>
      <c r="L769" s="1" t="s">
        <v>6438</v>
      </c>
      <c r="M769" s="1" t="s">
        <v>6439</v>
      </c>
      <c r="N769" s="1" t="s">
        <v>6440</v>
      </c>
      <c r="O769" s="1" t="s">
        <v>6441</v>
      </c>
    </row>
    <row r="770" s="1" customFormat="1" spans="1:15">
      <c r="A770" s="1" t="s">
        <v>15</v>
      </c>
      <c r="B770" s="1" t="s">
        <v>6442</v>
      </c>
      <c r="C770" s="1" t="s">
        <v>362</v>
      </c>
      <c r="D770" s="1" t="s">
        <v>1585</v>
      </c>
      <c r="F770" s="1" t="s">
        <v>6417</v>
      </c>
      <c r="I770" s="1" t="s">
        <v>6443</v>
      </c>
      <c r="J770" s="1" t="s">
        <v>6444</v>
      </c>
      <c r="K770" s="1" t="s">
        <v>6445</v>
      </c>
      <c r="L770" s="1" t="s">
        <v>6446</v>
      </c>
      <c r="M770" s="1" t="s">
        <v>6447</v>
      </c>
      <c r="N770" s="1" t="s">
        <v>6448</v>
      </c>
      <c r="O770" s="1" t="s">
        <v>6449</v>
      </c>
    </row>
    <row r="771" s="1" customFormat="1" spans="1:15">
      <c r="A771" s="1" t="s">
        <v>15</v>
      </c>
      <c r="B771" s="1" t="s">
        <v>6450</v>
      </c>
      <c r="C771" s="1" t="s">
        <v>17</v>
      </c>
      <c r="D771" s="1" t="s">
        <v>6451</v>
      </c>
      <c r="F771" s="1" t="s">
        <v>6417</v>
      </c>
      <c r="I771" s="1" t="s">
        <v>6452</v>
      </c>
      <c r="J771" s="1" t="s">
        <v>6453</v>
      </c>
      <c r="K771" s="1" t="s">
        <v>6454</v>
      </c>
      <c r="L771" s="1" t="s">
        <v>6455</v>
      </c>
      <c r="M771" s="1" t="s">
        <v>6456</v>
      </c>
      <c r="N771" s="1" t="s">
        <v>6457</v>
      </c>
      <c r="O771" s="1" t="s">
        <v>6458</v>
      </c>
    </row>
    <row r="772" s="1" customFormat="1" spans="1:15">
      <c r="A772" s="1" t="s">
        <v>15</v>
      </c>
      <c r="B772" s="1" t="s">
        <v>6459</v>
      </c>
      <c r="C772" s="1" t="s">
        <v>17</v>
      </c>
      <c r="D772" s="1" t="s">
        <v>6460</v>
      </c>
      <c r="F772" s="1" t="s">
        <v>6417</v>
      </c>
      <c r="G772" s="1" t="e">
        <f>-ion</f>
        <v>#NAME?</v>
      </c>
      <c r="I772" s="1" t="s">
        <v>6461</v>
      </c>
      <c r="J772" s="1" t="s">
        <v>6462</v>
      </c>
      <c r="K772" s="1" t="s">
        <v>6463</v>
      </c>
      <c r="L772" s="1" t="s">
        <v>6464</v>
      </c>
      <c r="M772" s="1" t="s">
        <v>6465</v>
      </c>
      <c r="N772" s="1" t="s">
        <v>6466</v>
      </c>
      <c r="O772" s="1" t="s">
        <v>6467</v>
      </c>
    </row>
    <row r="773" s="1" customFormat="1" spans="1:15">
      <c r="A773" s="1" t="s">
        <v>15</v>
      </c>
      <c r="B773" s="1" t="s">
        <v>6468</v>
      </c>
      <c r="C773" s="1" t="s">
        <v>27</v>
      </c>
      <c r="D773" s="1" t="s">
        <v>1585</v>
      </c>
      <c r="F773" s="1" t="s">
        <v>6469</v>
      </c>
      <c r="G773" s="1" t="e">
        <f>-ent</f>
        <v>#NAME?</v>
      </c>
      <c r="I773" s="1" t="s">
        <v>6470</v>
      </c>
      <c r="J773" s="1" t="s">
        <v>6471</v>
      </c>
      <c r="K773" s="1" t="s">
        <v>6472</v>
      </c>
      <c r="L773" s="1" t="s">
        <v>6473</v>
      </c>
      <c r="M773" s="1" t="s">
        <v>6474</v>
      </c>
      <c r="N773" s="1" t="s">
        <v>6475</v>
      </c>
      <c r="O773" s="1" t="s">
        <v>6476</v>
      </c>
    </row>
    <row r="774" s="1" customFormat="1" spans="1:15">
      <c r="A774" s="1" t="s">
        <v>15</v>
      </c>
      <c r="B774" s="1" t="s">
        <v>6477</v>
      </c>
      <c r="C774" s="1" t="s">
        <v>17</v>
      </c>
      <c r="D774" s="1" t="s">
        <v>1585</v>
      </c>
      <c r="F774" s="1" t="s">
        <v>6417</v>
      </c>
      <c r="G774" s="1" t="e">
        <f>-ion</f>
        <v>#NAME?</v>
      </c>
      <c r="I774" s="1" t="s">
        <v>6478</v>
      </c>
      <c r="J774" s="1" t="s">
        <v>1518</v>
      </c>
      <c r="K774" s="1" t="s">
        <v>6479</v>
      </c>
      <c r="L774" s="1" t="s">
        <v>6480</v>
      </c>
      <c r="M774" s="1" t="s">
        <v>6481</v>
      </c>
      <c r="N774" s="1" t="s">
        <v>6482</v>
      </c>
      <c r="O774" s="1" t="s">
        <v>6483</v>
      </c>
    </row>
    <row r="775" s="1" customFormat="1" spans="1:15">
      <c r="A775" s="1" t="s">
        <v>15</v>
      </c>
      <c r="B775" s="1" t="s">
        <v>6484</v>
      </c>
      <c r="C775" s="1" t="s">
        <v>105</v>
      </c>
      <c r="F775" s="1" t="s">
        <v>6434</v>
      </c>
      <c r="G775" s="1" t="e">
        <f>-ant</f>
        <v>#NAME?</v>
      </c>
      <c r="I775" s="1" t="s">
        <v>6485</v>
      </c>
      <c r="J775" s="1" t="s">
        <v>6486</v>
      </c>
      <c r="K775" s="1" t="s">
        <v>6487</v>
      </c>
      <c r="L775" s="1" t="s">
        <v>6488</v>
      </c>
      <c r="M775" s="1" t="s">
        <v>6489</v>
      </c>
      <c r="N775" s="1" t="s">
        <v>6490</v>
      </c>
      <c r="O775" s="1" t="s">
        <v>6491</v>
      </c>
    </row>
    <row r="776" s="1" customFormat="1" spans="1:15">
      <c r="A776" s="1" t="s">
        <v>15</v>
      </c>
      <c r="B776" s="1" t="s">
        <v>6492</v>
      </c>
      <c r="C776" s="1" t="s">
        <v>17</v>
      </c>
      <c r="D776" s="1" t="s">
        <v>3867</v>
      </c>
      <c r="F776" s="1" t="s">
        <v>6417</v>
      </c>
      <c r="G776" s="1" t="e">
        <f>-uary</f>
        <v>#NAME?</v>
      </c>
      <c r="I776" s="1" t="s">
        <v>6493</v>
      </c>
      <c r="J776" s="1" t="s">
        <v>825</v>
      </c>
      <c r="K776" s="1" t="s">
        <v>6494</v>
      </c>
      <c r="L776" s="1" t="s">
        <v>6495</v>
      </c>
      <c r="M776" s="1" t="s">
        <v>6496</v>
      </c>
      <c r="N776" s="1" t="s">
        <v>6497</v>
      </c>
      <c r="O776" s="1" t="s">
        <v>6498</v>
      </c>
    </row>
    <row r="777" s="1" customFormat="1" spans="1:15">
      <c r="A777" s="1" t="s">
        <v>15</v>
      </c>
      <c r="B777" s="1" t="s">
        <v>6499</v>
      </c>
      <c r="C777" s="1" t="s">
        <v>123</v>
      </c>
      <c r="D777" s="1" t="s">
        <v>124</v>
      </c>
      <c r="F777" s="1" t="s">
        <v>6417</v>
      </c>
      <c r="G777" s="1" t="e">
        <f>-i</f>
        <v>#NAME?</v>
      </c>
      <c r="H777" s="1" t="e">
        <f>-ate</f>
        <v>#NAME?</v>
      </c>
      <c r="I777" s="1" t="s">
        <v>6500</v>
      </c>
      <c r="J777" s="1" t="s">
        <v>6501</v>
      </c>
      <c r="K777" s="1" t="s">
        <v>6502</v>
      </c>
      <c r="L777" s="1" t="s">
        <v>6503</v>
      </c>
      <c r="M777" s="1" t="s">
        <v>6504</v>
      </c>
      <c r="N777" s="1" t="s">
        <v>6505</v>
      </c>
      <c r="O777" s="1" t="s">
        <v>6506</v>
      </c>
    </row>
    <row r="778" s="1" customFormat="1" spans="1:15">
      <c r="A778" s="1" t="s">
        <v>15</v>
      </c>
      <c r="B778" s="1" t="s">
        <v>6507</v>
      </c>
      <c r="C778" s="1" t="s">
        <v>17</v>
      </c>
      <c r="D778" s="1" t="s">
        <v>5041</v>
      </c>
      <c r="F778" s="1" t="s">
        <v>6417</v>
      </c>
      <c r="G778" s="1" t="e">
        <f>-ion</f>
        <v>#NAME?</v>
      </c>
      <c r="I778" s="1" t="s">
        <v>6508</v>
      </c>
      <c r="J778" s="1" t="s">
        <v>6509</v>
      </c>
      <c r="K778" s="1" t="s">
        <v>6510</v>
      </c>
      <c r="L778" s="1" t="s">
        <v>6511</v>
      </c>
      <c r="M778" s="1" t="s">
        <v>6512</v>
      </c>
      <c r="N778" s="1" t="s">
        <v>6513</v>
      </c>
      <c r="O778" s="1" t="s">
        <v>6514</v>
      </c>
    </row>
    <row r="779" s="1" customFormat="1" spans="1:15">
      <c r="A779" s="1" t="s">
        <v>15</v>
      </c>
      <c r="B779" s="1" t="s">
        <v>6515</v>
      </c>
      <c r="C779" s="1" t="s">
        <v>123</v>
      </c>
      <c r="F779" s="1" t="s">
        <v>6516</v>
      </c>
      <c r="G779" s="1" t="e">
        <f>-ate</f>
        <v>#NAME?</v>
      </c>
      <c r="I779" s="1" t="s">
        <v>6517</v>
      </c>
      <c r="J779" s="1" t="s">
        <v>6518</v>
      </c>
      <c r="K779" s="1" t="s">
        <v>6519</v>
      </c>
      <c r="L779" s="1" t="s">
        <v>6520</v>
      </c>
      <c r="M779" s="1" t="s">
        <v>6521</v>
      </c>
      <c r="N779" s="1" t="s">
        <v>6522</v>
      </c>
      <c r="O779" s="1" t="s">
        <v>6523</v>
      </c>
    </row>
    <row r="780" s="1" customFormat="1" spans="1:15">
      <c r="A780" s="1" t="s">
        <v>15</v>
      </c>
      <c r="B780" s="1" t="s">
        <v>6524</v>
      </c>
      <c r="C780" s="1" t="s">
        <v>17</v>
      </c>
      <c r="F780" s="1" t="s">
        <v>6516</v>
      </c>
      <c r="G780" s="1" t="e">
        <f>-ate</f>
        <v>#NAME?</v>
      </c>
      <c r="H780" s="1" t="e">
        <f>-ion</f>
        <v>#NAME?</v>
      </c>
      <c r="I780" s="1" t="s">
        <v>6525</v>
      </c>
      <c r="J780" s="1" t="s">
        <v>6526</v>
      </c>
      <c r="K780" s="1" t="s">
        <v>6527</v>
      </c>
      <c r="L780" s="1" t="s">
        <v>6528</v>
      </c>
      <c r="M780" s="1" t="s">
        <v>6529</v>
      </c>
      <c r="N780" s="1" t="s">
        <v>6530</v>
      </c>
      <c r="O780" s="1" t="s">
        <v>6531</v>
      </c>
    </row>
    <row r="781" s="1" customFormat="1" spans="1:15">
      <c r="A781" s="1" t="s">
        <v>15</v>
      </c>
      <c r="B781" s="1" t="s">
        <v>6532</v>
      </c>
      <c r="C781" s="1" t="s">
        <v>17</v>
      </c>
      <c r="F781" s="1" t="s">
        <v>6516</v>
      </c>
      <c r="G781" s="1" t="e">
        <f>-ate</f>
        <v>#NAME?</v>
      </c>
      <c r="H781" s="1" t="e">
        <f>-_xleta.or</f>
        <v>#VALUE!</v>
      </c>
      <c r="I781" s="1" t="s">
        <v>6533</v>
      </c>
      <c r="J781" s="1" t="s">
        <v>6534</v>
      </c>
      <c r="K781" s="1" t="s">
        <v>6535</v>
      </c>
      <c r="L781" s="1" t="s">
        <v>6536</v>
      </c>
      <c r="M781" s="1" t="s">
        <v>6537</v>
      </c>
      <c r="N781" s="1" t="s">
        <v>6538</v>
      </c>
      <c r="O781" s="1" t="s">
        <v>6539</v>
      </c>
    </row>
    <row r="782" s="1" customFormat="1" spans="1:15">
      <c r="A782" s="1" t="s">
        <v>15</v>
      </c>
      <c r="B782" s="1" t="s">
        <v>6540</v>
      </c>
      <c r="C782" s="1" t="s">
        <v>123</v>
      </c>
      <c r="F782" s="1" t="s">
        <v>6541</v>
      </c>
      <c r="G782" s="1" t="e">
        <f>-ate</f>
        <v>#NAME?</v>
      </c>
      <c r="I782" s="1" t="s">
        <v>6542</v>
      </c>
      <c r="J782" s="1" t="s">
        <v>6543</v>
      </c>
      <c r="K782" s="1" t="s">
        <v>6544</v>
      </c>
      <c r="L782" s="1" t="s">
        <v>6545</v>
      </c>
      <c r="M782" s="1" t="s">
        <v>6546</v>
      </c>
      <c r="N782" s="1" t="s">
        <v>6547</v>
      </c>
      <c r="O782" s="1" t="s">
        <v>6548</v>
      </c>
    </row>
    <row r="783" s="1" customFormat="1" spans="1:15">
      <c r="A783" s="1" t="s">
        <v>15</v>
      </c>
      <c r="B783" s="1" t="s">
        <v>6549</v>
      </c>
      <c r="C783" s="1" t="s">
        <v>17</v>
      </c>
      <c r="F783" s="1" t="s">
        <v>6541</v>
      </c>
      <c r="G783" s="1" t="e">
        <f>-ate</f>
        <v>#NAME?</v>
      </c>
      <c r="H783" s="1" t="e">
        <f>-ion</f>
        <v>#NAME?</v>
      </c>
      <c r="I783" s="1" t="s">
        <v>6550</v>
      </c>
      <c r="J783" s="1" t="s">
        <v>6551</v>
      </c>
      <c r="K783" s="1" t="s">
        <v>6552</v>
      </c>
      <c r="L783" s="1" t="s">
        <v>6553</v>
      </c>
      <c r="M783" s="1" t="s">
        <v>6554</v>
      </c>
      <c r="N783" s="1" t="s">
        <v>6555</v>
      </c>
      <c r="O783" s="1" t="s">
        <v>6556</v>
      </c>
    </row>
    <row r="784" s="1" customFormat="1" spans="1:15">
      <c r="A784" s="1" t="s">
        <v>15</v>
      </c>
      <c r="B784" s="1" t="s">
        <v>6557</v>
      </c>
      <c r="C784" s="1" t="s">
        <v>27</v>
      </c>
      <c r="F784" s="1" t="s">
        <v>6516</v>
      </c>
      <c r="G784" s="1" t="e">
        <f>-ar</f>
        <v>#NAME?</v>
      </c>
      <c r="I784" s="1" t="s">
        <v>6558</v>
      </c>
      <c r="J784" s="1" t="s">
        <v>6559</v>
      </c>
      <c r="K784" s="1" t="s">
        <v>6560</v>
      </c>
      <c r="L784" s="1" t="s">
        <v>6561</v>
      </c>
      <c r="M784" s="1" t="s">
        <v>6562</v>
      </c>
      <c r="N784" s="1" t="s">
        <v>6563</v>
      </c>
      <c r="O784" s="1" t="s">
        <v>6564</v>
      </c>
    </row>
    <row r="785" s="1" customFormat="1" spans="1:15">
      <c r="A785" s="1" t="s">
        <v>15</v>
      </c>
      <c r="B785" s="1" t="s">
        <v>6565</v>
      </c>
      <c r="C785" s="1" t="s">
        <v>17</v>
      </c>
      <c r="D785" s="1" t="s">
        <v>6566</v>
      </c>
      <c r="F785" s="1" t="s">
        <v>6516</v>
      </c>
      <c r="G785" s="1" t="e">
        <f>-a</f>
        <v>#NAME?</v>
      </c>
      <c r="I785" s="1" t="s">
        <v>6567</v>
      </c>
      <c r="J785" s="1" t="s">
        <v>6568</v>
      </c>
      <c r="K785" s="1" t="s">
        <v>6569</v>
      </c>
      <c r="L785" s="1" t="s">
        <v>6570</v>
      </c>
      <c r="M785" s="1" t="s">
        <v>6571</v>
      </c>
      <c r="N785" s="1" t="s">
        <v>6572</v>
      </c>
      <c r="O785" s="1" t="s">
        <v>6573</v>
      </c>
    </row>
    <row r="786" s="1" customFormat="1" spans="1:15">
      <c r="A786" s="1" t="s">
        <v>15</v>
      </c>
      <c r="B786" s="1" t="s">
        <v>6574</v>
      </c>
      <c r="C786" s="1" t="s">
        <v>17</v>
      </c>
      <c r="F786" s="1" t="s">
        <v>6516</v>
      </c>
      <c r="G786" s="1" t="e">
        <f>-in</f>
        <v>#NAME?</v>
      </c>
      <c r="I786" s="1" t="s">
        <v>6575</v>
      </c>
      <c r="J786" s="1" t="s">
        <v>6576</v>
      </c>
      <c r="K786" s="1" t="s">
        <v>6577</v>
      </c>
      <c r="L786" s="1" t="s">
        <v>6578</v>
      </c>
      <c r="M786" s="1" t="s">
        <v>6579</v>
      </c>
      <c r="N786" s="1" t="s">
        <v>6580</v>
      </c>
      <c r="O786" s="1" t="s">
        <v>6581</v>
      </c>
    </row>
    <row r="787" s="1" customFormat="1" spans="1:15">
      <c r="A787" s="1" t="s">
        <v>15</v>
      </c>
      <c r="B787" s="1" t="s">
        <v>6582</v>
      </c>
      <c r="C787" s="1" t="s">
        <v>17</v>
      </c>
      <c r="F787" s="1" t="s">
        <v>6516</v>
      </c>
      <c r="G787" s="1" t="e">
        <f>-ar</f>
        <v>#NAME?</v>
      </c>
      <c r="H787" s="1" t="e">
        <f>-ity</f>
        <v>#NAME?</v>
      </c>
      <c r="I787" s="1" t="s">
        <v>6583</v>
      </c>
      <c r="J787" s="1" t="s">
        <v>6584</v>
      </c>
      <c r="K787" s="1" t="s">
        <v>6585</v>
      </c>
      <c r="L787" s="1" t="s">
        <v>6586</v>
      </c>
      <c r="M787" s="1" t="s">
        <v>6587</v>
      </c>
      <c r="N787" s="1" t="s">
        <v>6588</v>
      </c>
      <c r="O787" s="1" t="s">
        <v>6589</v>
      </c>
    </row>
    <row r="788" s="1" customFormat="1" spans="1:15">
      <c r="A788" s="1" t="s">
        <v>15</v>
      </c>
      <c r="B788" s="1" t="s">
        <v>6590</v>
      </c>
      <c r="C788" s="1" t="s">
        <v>17</v>
      </c>
      <c r="F788" s="1" t="s">
        <v>6541</v>
      </c>
      <c r="G788" s="1" t="e">
        <f>-ate</f>
        <v>#NAME?</v>
      </c>
      <c r="H788" s="1" t="e">
        <f>-_xleta.or</f>
        <v>#VALUE!</v>
      </c>
      <c r="I788" s="1" t="s">
        <v>6591</v>
      </c>
      <c r="J788" s="1" t="s">
        <v>6592</v>
      </c>
      <c r="K788" s="1" t="s">
        <v>6593</v>
      </c>
      <c r="L788" s="1" t="s">
        <v>6594</v>
      </c>
      <c r="M788" s="1" t="s">
        <v>6595</v>
      </c>
      <c r="N788" s="1" t="s">
        <v>6596</v>
      </c>
      <c r="O788" s="1" t="s">
        <v>6597</v>
      </c>
    </row>
    <row r="789" s="1" customFormat="1" spans="1:15">
      <c r="A789" s="1" t="s">
        <v>15</v>
      </c>
      <c r="B789" s="1" t="s">
        <v>1107</v>
      </c>
      <c r="C789" s="1" t="s">
        <v>27</v>
      </c>
      <c r="D789" s="1" t="s">
        <v>1108</v>
      </c>
      <c r="F789" s="1" t="s">
        <v>1091</v>
      </c>
      <c r="G789" s="1" t="e">
        <f>-al</f>
        <v>#NAME?</v>
      </c>
      <c r="I789" s="1" t="s">
        <v>6598</v>
      </c>
      <c r="J789" s="1" t="s">
        <v>1110</v>
      </c>
      <c r="K789" s="1" t="s">
        <v>1111</v>
      </c>
      <c r="L789" s="1" t="s">
        <v>6599</v>
      </c>
      <c r="M789" s="1" t="s">
        <v>6600</v>
      </c>
      <c r="N789" s="1" t="s">
        <v>6601</v>
      </c>
      <c r="O789" s="1" t="s">
        <v>6602</v>
      </c>
    </row>
    <row r="790" s="1" customFormat="1" spans="1:15">
      <c r="A790" s="1" t="s">
        <v>15</v>
      </c>
      <c r="B790" s="1" t="s">
        <v>6603</v>
      </c>
      <c r="C790" s="1" t="s">
        <v>17</v>
      </c>
      <c r="D790" s="1" t="s">
        <v>1108</v>
      </c>
      <c r="F790" s="1" t="s">
        <v>6604</v>
      </c>
      <c r="I790" s="1" t="s">
        <v>6605</v>
      </c>
      <c r="J790" s="1" t="s">
        <v>6606</v>
      </c>
      <c r="K790" s="1" t="s">
        <v>6607</v>
      </c>
      <c r="L790" s="1" t="s">
        <v>6608</v>
      </c>
      <c r="M790" s="1" t="s">
        <v>6609</v>
      </c>
      <c r="N790" s="1" t="s">
        <v>6610</v>
      </c>
      <c r="O790" s="1" t="s">
        <v>6611</v>
      </c>
    </row>
    <row r="791" s="1" customFormat="1" spans="1:15">
      <c r="A791" s="1" t="s">
        <v>15</v>
      </c>
      <c r="B791" s="1" t="s">
        <v>6612</v>
      </c>
      <c r="C791" s="1" t="s">
        <v>362</v>
      </c>
      <c r="D791" s="1" t="s">
        <v>1108</v>
      </c>
      <c r="F791" s="1" t="s">
        <v>6613</v>
      </c>
      <c r="I791" s="1" t="s">
        <v>6614</v>
      </c>
      <c r="J791" s="1" t="s">
        <v>6615</v>
      </c>
      <c r="K791" s="1" t="s">
        <v>6616</v>
      </c>
      <c r="L791" s="1" t="s">
        <v>6617</v>
      </c>
      <c r="M791" s="1" t="s">
        <v>6618</v>
      </c>
      <c r="N791" s="1" t="s">
        <v>6619</v>
      </c>
      <c r="O791" s="1" t="s">
        <v>6620</v>
      </c>
    </row>
    <row r="792" s="1" customFormat="1" spans="1:15">
      <c r="A792" s="1" t="s">
        <v>15</v>
      </c>
      <c r="B792" s="1" t="s">
        <v>6621</v>
      </c>
      <c r="C792" s="1" t="s">
        <v>123</v>
      </c>
      <c r="D792" s="1" t="s">
        <v>1108</v>
      </c>
      <c r="F792" s="1" t="s">
        <v>6622</v>
      </c>
      <c r="I792" s="1" t="s">
        <v>6623</v>
      </c>
      <c r="J792" s="1" t="s">
        <v>6624</v>
      </c>
      <c r="K792" s="1" t="s">
        <v>6625</v>
      </c>
      <c r="L792" s="1" t="s">
        <v>6626</v>
      </c>
      <c r="M792" s="1" t="s">
        <v>6627</v>
      </c>
      <c r="N792" s="1" t="s">
        <v>6628</v>
      </c>
      <c r="O792" s="1" t="s">
        <v>6629</v>
      </c>
    </row>
    <row r="793" s="1" customFormat="1" spans="1:15">
      <c r="A793" s="1" t="s">
        <v>15</v>
      </c>
      <c r="B793" s="1" t="s">
        <v>6630</v>
      </c>
      <c r="C793" s="1" t="s">
        <v>123</v>
      </c>
      <c r="D793" s="1" t="s">
        <v>1108</v>
      </c>
      <c r="F793" s="1" t="s">
        <v>6631</v>
      </c>
      <c r="I793" s="1" t="s">
        <v>6632</v>
      </c>
      <c r="J793" s="1" t="s">
        <v>6633</v>
      </c>
      <c r="K793" s="1" t="s">
        <v>6634</v>
      </c>
      <c r="L793" s="1" t="s">
        <v>6635</v>
      </c>
      <c r="M793" s="1" t="s">
        <v>6636</v>
      </c>
      <c r="N793" s="1" t="s">
        <v>6637</v>
      </c>
      <c r="O793" s="1" t="s">
        <v>6638</v>
      </c>
    </row>
    <row r="794" s="1" customFormat="1" spans="1:15">
      <c r="A794" s="1" t="s">
        <v>15</v>
      </c>
      <c r="B794" s="1" t="s">
        <v>6639</v>
      </c>
      <c r="C794" s="1" t="s">
        <v>123</v>
      </c>
      <c r="D794" s="1" t="s">
        <v>1108</v>
      </c>
      <c r="F794" s="1" t="s">
        <v>6640</v>
      </c>
      <c r="I794" s="1" t="s">
        <v>6641</v>
      </c>
      <c r="J794" s="1" t="s">
        <v>6642</v>
      </c>
      <c r="K794" s="1" t="s">
        <v>6643</v>
      </c>
      <c r="L794" s="1" t="s">
        <v>6644</v>
      </c>
      <c r="M794" s="1" t="s">
        <v>6645</v>
      </c>
      <c r="N794" s="1" t="s">
        <v>6646</v>
      </c>
      <c r="O794" s="1" t="s">
        <v>6647</v>
      </c>
    </row>
    <row r="795" s="1" customFormat="1" spans="1:15">
      <c r="A795" s="1" t="s">
        <v>15</v>
      </c>
      <c r="B795" s="1" t="s">
        <v>2815</v>
      </c>
      <c r="C795" s="1" t="s">
        <v>27</v>
      </c>
      <c r="D795" s="1" t="s">
        <v>1108</v>
      </c>
      <c r="F795" s="1" t="s">
        <v>1436</v>
      </c>
      <c r="G795" s="1" t="e">
        <f>-ate</f>
        <v>#NAME?</v>
      </c>
      <c r="I795" s="1" t="s">
        <v>6648</v>
      </c>
      <c r="J795" s="1" t="s">
        <v>6649</v>
      </c>
      <c r="K795" s="1" t="s">
        <v>2818</v>
      </c>
      <c r="L795" s="1" t="s">
        <v>6650</v>
      </c>
      <c r="M795" s="1" t="s">
        <v>6651</v>
      </c>
      <c r="N795" s="1" t="s">
        <v>6652</v>
      </c>
      <c r="O795" s="1" t="s">
        <v>6653</v>
      </c>
    </row>
    <row r="796" s="1" customFormat="1" spans="1:15">
      <c r="A796" s="1" t="s">
        <v>15</v>
      </c>
      <c r="B796" s="1" t="s">
        <v>6654</v>
      </c>
      <c r="C796" s="1" t="s">
        <v>17</v>
      </c>
      <c r="D796" s="1" t="s">
        <v>1108</v>
      </c>
      <c r="F796" s="1" t="s">
        <v>6655</v>
      </c>
      <c r="G796" s="1" t="e">
        <f>-um</f>
        <v>#NAME?</v>
      </c>
      <c r="I796" s="1" t="s">
        <v>6656</v>
      </c>
      <c r="J796" s="1" t="s">
        <v>3980</v>
      </c>
      <c r="K796" s="1" t="s">
        <v>6657</v>
      </c>
      <c r="L796" s="1" t="s">
        <v>6658</v>
      </c>
      <c r="M796" s="1" t="s">
        <v>6659</v>
      </c>
      <c r="N796" s="1" t="s">
        <v>6660</v>
      </c>
      <c r="O796" s="1" t="s">
        <v>6661</v>
      </c>
    </row>
    <row r="797" s="1" customFormat="1" spans="1:15">
      <c r="A797" s="1" t="s">
        <v>15</v>
      </c>
      <c r="B797" s="1" t="s">
        <v>6662</v>
      </c>
      <c r="C797" s="1" t="s">
        <v>362</v>
      </c>
      <c r="D797" s="1" t="s">
        <v>1108</v>
      </c>
      <c r="F797" s="1" t="s">
        <v>6663</v>
      </c>
      <c r="I797" s="1" t="s">
        <v>6664</v>
      </c>
      <c r="J797" s="1" t="s">
        <v>6665</v>
      </c>
      <c r="K797" s="1" t="s">
        <v>6666</v>
      </c>
      <c r="L797" s="1" t="s">
        <v>6667</v>
      </c>
      <c r="M797" s="1" t="s">
        <v>6668</v>
      </c>
      <c r="N797" s="1" t="s">
        <v>6669</v>
      </c>
      <c r="O797" s="1" t="s">
        <v>6670</v>
      </c>
    </row>
    <row r="798" s="1" customFormat="1" spans="1:15">
      <c r="A798" s="1" t="s">
        <v>15</v>
      </c>
      <c r="B798" s="1" t="s">
        <v>6671</v>
      </c>
      <c r="C798" s="1" t="s">
        <v>17</v>
      </c>
      <c r="D798" s="1" t="s">
        <v>1108</v>
      </c>
      <c r="F798" s="1" t="s">
        <v>6672</v>
      </c>
      <c r="G798" s="1" t="e">
        <f>-ion</f>
        <v>#NAME?</v>
      </c>
      <c r="I798" s="1" t="s">
        <v>6673</v>
      </c>
      <c r="J798" s="1" t="s">
        <v>6674</v>
      </c>
      <c r="K798" s="1" t="s">
        <v>6675</v>
      </c>
      <c r="L798" s="1" t="s">
        <v>6676</v>
      </c>
      <c r="M798" s="1" t="s">
        <v>6677</v>
      </c>
      <c r="N798" s="1" t="s">
        <v>6678</v>
      </c>
      <c r="O798" s="1" t="s">
        <v>6679</v>
      </c>
    </row>
    <row r="799" s="1" customFormat="1" spans="1:15">
      <c r="A799" s="1" t="s">
        <v>15</v>
      </c>
      <c r="B799" s="1" t="s">
        <v>6680</v>
      </c>
      <c r="C799" s="1" t="s">
        <v>123</v>
      </c>
      <c r="D799" s="1" t="s">
        <v>6681</v>
      </c>
      <c r="F799" s="1" t="s">
        <v>6682</v>
      </c>
      <c r="G799" s="1" t="e">
        <f>-e</f>
        <v>#NAME?</v>
      </c>
      <c r="I799" s="1" t="s">
        <v>6683</v>
      </c>
      <c r="J799" s="1" t="s">
        <v>6684</v>
      </c>
      <c r="K799" s="1" t="s">
        <v>6685</v>
      </c>
      <c r="L799" s="1" t="s">
        <v>6686</v>
      </c>
      <c r="M799" s="1" t="s">
        <v>6687</v>
      </c>
      <c r="N799" s="1" t="s">
        <v>6688</v>
      </c>
      <c r="O799" s="1" t="s">
        <v>6689</v>
      </c>
    </row>
    <row r="800" s="1" customFormat="1" spans="1:15">
      <c r="A800" s="1" t="s">
        <v>15</v>
      </c>
      <c r="B800" s="1" t="s">
        <v>6690</v>
      </c>
      <c r="C800" s="1" t="s">
        <v>1559</v>
      </c>
      <c r="D800" s="1" t="s">
        <v>6681</v>
      </c>
      <c r="F800" s="1" t="s">
        <v>6691</v>
      </c>
      <c r="I800" s="1" t="s">
        <v>6692</v>
      </c>
      <c r="J800" s="1" t="s">
        <v>6693</v>
      </c>
      <c r="K800" s="1" t="s">
        <v>6694</v>
      </c>
      <c r="L800" s="1" t="s">
        <v>6695</v>
      </c>
      <c r="M800" s="1" t="s">
        <v>6696</v>
      </c>
      <c r="N800" s="1" t="s">
        <v>6697</v>
      </c>
      <c r="O800" s="1" t="s">
        <v>6698</v>
      </c>
    </row>
    <row r="801" s="1" customFormat="1" spans="1:15">
      <c r="A801" s="1" t="s">
        <v>15</v>
      </c>
      <c r="B801" s="1" t="s">
        <v>6699</v>
      </c>
      <c r="C801" s="1" t="s">
        <v>17</v>
      </c>
      <c r="D801" s="1" t="s">
        <v>6700</v>
      </c>
      <c r="F801" s="1" t="s">
        <v>6604</v>
      </c>
      <c r="I801" s="1" t="s">
        <v>6701</v>
      </c>
      <c r="J801" s="1" t="s">
        <v>6702</v>
      </c>
      <c r="K801" s="1" t="s">
        <v>6703</v>
      </c>
      <c r="L801" s="1" t="s">
        <v>6704</v>
      </c>
      <c r="M801" s="1" t="s">
        <v>6705</v>
      </c>
      <c r="N801" s="1" t="s">
        <v>6706</v>
      </c>
      <c r="O801" s="1" t="s">
        <v>6707</v>
      </c>
    </row>
    <row r="802" s="1" customFormat="1" spans="1:15">
      <c r="A802" s="1" t="s">
        <v>15</v>
      </c>
      <c r="B802" s="1" t="s">
        <v>6708</v>
      </c>
      <c r="C802" s="1" t="s">
        <v>27</v>
      </c>
      <c r="D802" s="1" t="s">
        <v>6681</v>
      </c>
      <c r="F802" s="1" t="s">
        <v>6709</v>
      </c>
      <c r="G802" s="1" t="e">
        <f>-ive</f>
        <v>#NAME?</v>
      </c>
      <c r="I802" s="1" t="s">
        <v>6710</v>
      </c>
      <c r="J802" s="1" t="s">
        <v>6711</v>
      </c>
      <c r="K802" s="1" t="s">
        <v>6712</v>
      </c>
      <c r="L802" s="1" t="s">
        <v>6713</v>
      </c>
      <c r="M802" s="1" t="s">
        <v>6714</v>
      </c>
      <c r="N802" s="1" t="s">
        <v>6715</v>
      </c>
      <c r="O802" s="1" t="s">
        <v>6716</v>
      </c>
    </row>
    <row r="803" s="1" customFormat="1" spans="1:15">
      <c r="A803" s="1" t="s">
        <v>15</v>
      </c>
      <c r="B803" s="1" t="s">
        <v>6717</v>
      </c>
      <c r="C803" s="1" t="s">
        <v>27</v>
      </c>
      <c r="D803" s="1" t="s">
        <v>6700</v>
      </c>
      <c r="F803" s="1" t="s">
        <v>6718</v>
      </c>
      <c r="G803" s="1" t="e">
        <f>-ous</f>
        <v>#NAME?</v>
      </c>
      <c r="I803" s="1" t="s">
        <v>6719</v>
      </c>
      <c r="J803" s="1" t="s">
        <v>6720</v>
      </c>
      <c r="K803" s="1" t="s">
        <v>6721</v>
      </c>
      <c r="L803" s="1" t="s">
        <v>6722</v>
      </c>
      <c r="M803" s="1" t="s">
        <v>6723</v>
      </c>
      <c r="N803" s="1" t="s">
        <v>6724</v>
      </c>
      <c r="O803" s="1" t="s">
        <v>6725</v>
      </c>
    </row>
    <row r="804" s="1" customFormat="1" spans="1:15">
      <c r="A804" s="1" t="s">
        <v>15</v>
      </c>
      <c r="B804" s="1" t="s">
        <v>6726</v>
      </c>
      <c r="C804" s="1" t="s">
        <v>27</v>
      </c>
      <c r="D804" s="1" t="s">
        <v>6700</v>
      </c>
      <c r="F804" s="1" t="s">
        <v>6727</v>
      </c>
      <c r="G804" s="1" t="e">
        <f>-al</f>
        <v>#NAME?</v>
      </c>
      <c r="I804" s="1" t="s">
        <v>6728</v>
      </c>
      <c r="J804" s="1" t="s">
        <v>6729</v>
      </c>
      <c r="K804" s="1" t="s">
        <v>6730</v>
      </c>
      <c r="L804" s="1" t="s">
        <v>6731</v>
      </c>
      <c r="M804" s="1" t="s">
        <v>6732</v>
      </c>
      <c r="N804" s="1" t="s">
        <v>6733</v>
      </c>
      <c r="O804" s="1" t="s">
        <v>6734</v>
      </c>
    </row>
    <row r="805" s="1" customFormat="1" spans="1:15">
      <c r="A805" s="1" t="s">
        <v>15</v>
      </c>
      <c r="B805" s="1" t="s">
        <v>6735</v>
      </c>
      <c r="C805" s="1" t="s">
        <v>27</v>
      </c>
      <c r="D805" s="1" t="s">
        <v>6700</v>
      </c>
      <c r="F805" s="1" t="s">
        <v>6736</v>
      </c>
      <c r="G805" s="1" t="e">
        <f>-al</f>
        <v>#NAME?</v>
      </c>
      <c r="I805" s="1" t="s">
        <v>6737</v>
      </c>
      <c r="J805" s="1" t="s">
        <v>6738</v>
      </c>
      <c r="K805" s="1" t="s">
        <v>6739</v>
      </c>
      <c r="L805" s="1" t="s">
        <v>6740</v>
      </c>
      <c r="M805" s="1" t="s">
        <v>6741</v>
      </c>
      <c r="N805" s="1" t="s">
        <v>6742</v>
      </c>
      <c r="O805" s="1" t="s">
        <v>6743</v>
      </c>
    </row>
    <row r="806" s="1" customFormat="1" spans="1:15">
      <c r="A806" s="1" t="s">
        <v>15</v>
      </c>
      <c r="B806" s="1" t="s">
        <v>6744</v>
      </c>
      <c r="C806" s="1" t="s">
        <v>27</v>
      </c>
      <c r="D806" s="1" t="s">
        <v>6700</v>
      </c>
      <c r="F806" s="1" t="s">
        <v>6745</v>
      </c>
      <c r="G806" s="1" t="e">
        <f>-ar</f>
        <v>#NAME?</v>
      </c>
      <c r="I806" s="1" t="s">
        <v>6746</v>
      </c>
      <c r="J806" s="1" t="s">
        <v>6747</v>
      </c>
      <c r="K806" s="1" t="s">
        <v>6748</v>
      </c>
      <c r="L806" s="1" t="s">
        <v>6749</v>
      </c>
      <c r="M806" s="1" t="s">
        <v>6750</v>
      </c>
      <c r="N806" s="1" t="s">
        <v>6751</v>
      </c>
      <c r="O806" s="1" t="s">
        <v>6752</v>
      </c>
    </row>
    <row r="807" s="1" customFormat="1" spans="1:15">
      <c r="A807" s="1" t="s">
        <v>15</v>
      </c>
      <c r="B807" s="1" t="s">
        <v>6753</v>
      </c>
      <c r="C807" s="1" t="s">
        <v>17</v>
      </c>
      <c r="D807" s="1" t="s">
        <v>6681</v>
      </c>
      <c r="F807" s="1" t="s">
        <v>6078</v>
      </c>
      <c r="G807" s="1" t="e">
        <f>-ion</f>
        <v>#NAME?</v>
      </c>
      <c r="I807" s="1" t="s">
        <v>6754</v>
      </c>
      <c r="J807" s="1" t="s">
        <v>6755</v>
      </c>
      <c r="K807" s="1" t="s">
        <v>6756</v>
      </c>
      <c r="L807" s="1" t="s">
        <v>6757</v>
      </c>
      <c r="M807" s="1" t="s">
        <v>6758</v>
      </c>
      <c r="N807" s="1" t="s">
        <v>6759</v>
      </c>
      <c r="O807" s="1" t="s">
        <v>6760</v>
      </c>
    </row>
    <row r="808" s="1" customFormat="1" spans="1:15">
      <c r="A808" s="1" t="s">
        <v>15</v>
      </c>
      <c r="B808" s="1" t="s">
        <v>6761</v>
      </c>
      <c r="C808" s="1" t="s">
        <v>27</v>
      </c>
      <c r="D808" s="1" t="s">
        <v>6700</v>
      </c>
      <c r="F808" s="1" t="s">
        <v>6762</v>
      </c>
      <c r="I808" s="1" t="s">
        <v>6763</v>
      </c>
      <c r="J808" s="1" t="s">
        <v>6764</v>
      </c>
      <c r="K808" s="1" t="s">
        <v>6765</v>
      </c>
      <c r="L808" s="1" t="s">
        <v>6766</v>
      </c>
      <c r="M808" s="1" t="s">
        <v>6767</v>
      </c>
      <c r="N808" s="1" t="s">
        <v>6768</v>
      </c>
      <c r="O808" s="1" t="s">
        <v>6769</v>
      </c>
    </row>
    <row r="809" s="1" customFormat="1" spans="1:15">
      <c r="A809" s="1" t="s">
        <v>15</v>
      </c>
      <c r="B809" s="1" t="s">
        <v>6770</v>
      </c>
      <c r="C809" s="1" t="s">
        <v>123</v>
      </c>
      <c r="D809" s="1" t="s">
        <v>124</v>
      </c>
      <c r="F809" s="1" t="s">
        <v>6771</v>
      </c>
      <c r="I809" s="1" t="s">
        <v>6772</v>
      </c>
      <c r="J809" s="1" t="s">
        <v>6773</v>
      </c>
      <c r="K809" s="1" t="s">
        <v>6774</v>
      </c>
      <c r="L809" s="1" t="s">
        <v>6775</v>
      </c>
      <c r="M809" s="1" t="s">
        <v>6776</v>
      </c>
      <c r="N809" s="1" t="s">
        <v>6777</v>
      </c>
      <c r="O809" s="1" t="s">
        <v>6778</v>
      </c>
    </row>
    <row r="810" s="1" customFormat="1" spans="1:15">
      <c r="A810" s="1" t="s">
        <v>15</v>
      </c>
      <c r="B810" s="1" t="s">
        <v>6779</v>
      </c>
      <c r="C810" s="1" t="s">
        <v>27</v>
      </c>
      <c r="D810" s="1" t="s">
        <v>1342</v>
      </c>
      <c r="F810" s="1" t="s">
        <v>6780</v>
      </c>
      <c r="G810" s="1" t="e">
        <f>-ible</f>
        <v>#NAME?</v>
      </c>
      <c r="I810" s="1" t="s">
        <v>6781</v>
      </c>
      <c r="J810" s="1" t="s">
        <v>6782</v>
      </c>
      <c r="K810" s="1" t="s">
        <v>6783</v>
      </c>
      <c r="L810" s="1" t="s">
        <v>6784</v>
      </c>
      <c r="M810" s="1" t="s">
        <v>6785</v>
      </c>
      <c r="N810" s="1" t="s">
        <v>6786</v>
      </c>
      <c r="O810" s="1" t="s">
        <v>6787</v>
      </c>
    </row>
    <row r="811" s="1" customFormat="1" spans="1:15">
      <c r="A811" s="1" t="s">
        <v>15</v>
      </c>
      <c r="B811" s="1" t="s">
        <v>6788</v>
      </c>
      <c r="C811" s="1" t="s">
        <v>17</v>
      </c>
      <c r="D811" s="1" t="s">
        <v>124</v>
      </c>
      <c r="F811" s="1" t="s">
        <v>6789</v>
      </c>
      <c r="I811" s="1" t="s">
        <v>6790</v>
      </c>
      <c r="J811" s="1" t="s">
        <v>6791</v>
      </c>
      <c r="K811" s="1" t="s">
        <v>6792</v>
      </c>
      <c r="L811" s="1" t="s">
        <v>6793</v>
      </c>
      <c r="M811" s="1" t="s">
        <v>6794</v>
      </c>
      <c r="N811" s="1" t="s">
        <v>6795</v>
      </c>
      <c r="O811" s="1" t="s">
        <v>6796</v>
      </c>
    </row>
    <row r="812" s="1" customFormat="1" spans="1:15">
      <c r="A812" s="1" t="s">
        <v>15</v>
      </c>
      <c r="B812" s="1" t="s">
        <v>6797</v>
      </c>
      <c r="C812" s="1" t="s">
        <v>27</v>
      </c>
      <c r="D812" s="1" t="s">
        <v>1342</v>
      </c>
      <c r="F812" s="1" t="s">
        <v>6798</v>
      </c>
      <c r="I812" s="1" t="s">
        <v>6799</v>
      </c>
      <c r="J812" s="1" t="s">
        <v>6800</v>
      </c>
      <c r="K812" s="1" t="s">
        <v>6801</v>
      </c>
      <c r="L812" s="1" t="s">
        <v>6802</v>
      </c>
      <c r="M812" s="1" t="s">
        <v>6803</v>
      </c>
      <c r="N812" s="1" t="s">
        <v>6804</v>
      </c>
      <c r="O812" s="1" t="s">
        <v>6805</v>
      </c>
    </row>
    <row r="813" s="1" customFormat="1" spans="1:15">
      <c r="A813" s="1" t="s">
        <v>15</v>
      </c>
      <c r="B813" s="1" t="s">
        <v>6806</v>
      </c>
      <c r="C813" s="1" t="s">
        <v>362</v>
      </c>
      <c r="D813" s="1" t="s">
        <v>124</v>
      </c>
      <c r="F813" s="1" t="s">
        <v>6807</v>
      </c>
      <c r="I813" s="1" t="s">
        <v>6808</v>
      </c>
      <c r="J813" s="1" t="s">
        <v>6809</v>
      </c>
      <c r="K813" s="1" t="s">
        <v>6810</v>
      </c>
      <c r="L813" s="1" t="s">
        <v>6811</v>
      </c>
      <c r="M813" s="1" t="s">
        <v>6812</v>
      </c>
      <c r="N813" s="1" t="s">
        <v>6813</v>
      </c>
      <c r="O813" s="1" t="s">
        <v>6814</v>
      </c>
    </row>
    <row r="814" s="1" customFormat="1" spans="1:15">
      <c r="A814" s="1" t="s">
        <v>15</v>
      </c>
      <c r="B814" s="1" t="s">
        <v>6815</v>
      </c>
      <c r="C814" s="1" t="s">
        <v>27</v>
      </c>
      <c r="D814" s="1" t="s">
        <v>1342</v>
      </c>
      <c r="F814" s="1" t="s">
        <v>6816</v>
      </c>
      <c r="I814" s="1" t="s">
        <v>6817</v>
      </c>
      <c r="J814" s="1" t="s">
        <v>6818</v>
      </c>
      <c r="K814" s="1" t="s">
        <v>6819</v>
      </c>
      <c r="L814" s="1" t="s">
        <v>6820</v>
      </c>
      <c r="M814" s="1" t="s">
        <v>6821</v>
      </c>
      <c r="N814" s="1" t="s">
        <v>6822</v>
      </c>
      <c r="O814" s="1" t="s">
        <v>6823</v>
      </c>
    </row>
    <row r="815" s="1" customFormat="1" spans="1:15">
      <c r="A815" s="1" t="s">
        <v>15</v>
      </c>
      <c r="B815" s="1" t="s">
        <v>6824</v>
      </c>
      <c r="C815" s="1" t="s">
        <v>362</v>
      </c>
      <c r="D815" s="1" t="s">
        <v>1342</v>
      </c>
      <c r="F815" s="1" t="s">
        <v>6825</v>
      </c>
      <c r="I815" s="1" t="s">
        <v>6826</v>
      </c>
      <c r="J815" s="1" t="s">
        <v>6827</v>
      </c>
      <c r="K815" s="1" t="s">
        <v>6828</v>
      </c>
      <c r="L815" s="1" t="s">
        <v>6829</v>
      </c>
      <c r="M815" s="1" t="s">
        <v>6830</v>
      </c>
      <c r="N815" s="1" t="s">
        <v>6831</v>
      </c>
      <c r="O815" s="1" t="s">
        <v>6832</v>
      </c>
    </row>
    <row r="816" s="1" customFormat="1" spans="1:15">
      <c r="A816" s="1" t="s">
        <v>15</v>
      </c>
      <c r="B816" s="1" t="s">
        <v>6833</v>
      </c>
      <c r="C816" s="1" t="s">
        <v>279</v>
      </c>
      <c r="D816" s="1" t="s">
        <v>124</v>
      </c>
      <c r="F816" s="1" t="s">
        <v>6834</v>
      </c>
      <c r="I816" s="1" t="s">
        <v>6835</v>
      </c>
      <c r="J816" s="1" t="s">
        <v>6836</v>
      </c>
      <c r="K816" s="1" t="s">
        <v>6837</v>
      </c>
      <c r="L816" s="1" t="s">
        <v>6838</v>
      </c>
      <c r="M816" s="1" t="s">
        <v>6839</v>
      </c>
      <c r="N816" s="1" t="s">
        <v>6840</v>
      </c>
      <c r="O816" s="1" t="s">
        <v>6841</v>
      </c>
    </row>
    <row r="817" s="1" customFormat="1" spans="1:15">
      <c r="A817" s="1" t="s">
        <v>15</v>
      </c>
      <c r="B817" s="1" t="s">
        <v>6842</v>
      </c>
      <c r="C817" s="1" t="s">
        <v>1559</v>
      </c>
      <c r="D817" s="1" t="s">
        <v>124</v>
      </c>
      <c r="F817" s="1" t="s">
        <v>6843</v>
      </c>
      <c r="G817" s="1" t="s">
        <v>1525</v>
      </c>
      <c r="H817" s="1" t="e">
        <f>-al</f>
        <v>#NAME?</v>
      </c>
      <c r="I817" s="1" t="s">
        <v>6844</v>
      </c>
      <c r="J817" s="1" t="s">
        <v>6845</v>
      </c>
      <c r="K817" s="1" t="s">
        <v>6846</v>
      </c>
      <c r="L817" s="1" t="s">
        <v>6847</v>
      </c>
      <c r="M817" s="1" t="s">
        <v>6848</v>
      </c>
      <c r="N817" s="1" t="s">
        <v>6849</v>
      </c>
      <c r="O817" s="1" t="s">
        <v>6850</v>
      </c>
    </row>
    <row r="818" s="1" customFormat="1" spans="1:15">
      <c r="A818" s="1" t="s">
        <v>15</v>
      </c>
      <c r="B818" s="1" t="s">
        <v>6851</v>
      </c>
      <c r="C818" s="1" t="s">
        <v>362</v>
      </c>
      <c r="D818" s="1" t="s">
        <v>124</v>
      </c>
      <c r="F818" s="1" t="s">
        <v>6852</v>
      </c>
      <c r="G818" s="1" t="e">
        <f>-ence</f>
        <v>#NAME?</v>
      </c>
      <c r="I818" s="1" t="s">
        <v>6853</v>
      </c>
      <c r="J818" s="1" t="s">
        <v>6854</v>
      </c>
      <c r="K818" s="1" t="s">
        <v>6855</v>
      </c>
      <c r="L818" s="1" t="s">
        <v>6856</v>
      </c>
      <c r="M818" s="1" t="s">
        <v>6857</v>
      </c>
      <c r="N818" s="1" t="s">
        <v>6858</v>
      </c>
      <c r="O818" s="1" t="s">
        <v>6859</v>
      </c>
    </row>
    <row r="819" s="1" customFormat="1" spans="1:15">
      <c r="A819" s="1" t="s">
        <v>15</v>
      </c>
      <c r="B819" s="1" t="s">
        <v>6788</v>
      </c>
      <c r="C819" s="1" t="s">
        <v>17</v>
      </c>
      <c r="D819" s="1" t="s">
        <v>124</v>
      </c>
      <c r="F819" s="1" t="s">
        <v>6789</v>
      </c>
      <c r="I819" s="1" t="s">
        <v>6860</v>
      </c>
      <c r="J819" s="1" t="s">
        <v>6861</v>
      </c>
      <c r="K819" s="1" t="s">
        <v>6792</v>
      </c>
      <c r="L819" s="1" t="s">
        <v>6862</v>
      </c>
      <c r="M819" s="1" t="s">
        <v>6863</v>
      </c>
      <c r="N819" s="1" t="s">
        <v>6864</v>
      </c>
      <c r="O819" s="1" t="s">
        <v>6865</v>
      </c>
    </row>
    <row r="820" s="1" customFormat="1" spans="1:15">
      <c r="A820" s="1" t="s">
        <v>15</v>
      </c>
      <c r="B820" s="1" t="s">
        <v>6770</v>
      </c>
      <c r="C820" s="1" t="s">
        <v>123</v>
      </c>
      <c r="D820" s="1" t="s">
        <v>124</v>
      </c>
      <c r="F820" s="1" t="s">
        <v>6866</v>
      </c>
      <c r="I820" s="1" t="s">
        <v>6867</v>
      </c>
      <c r="J820" s="1" t="s">
        <v>6868</v>
      </c>
      <c r="K820" s="1" t="s">
        <v>6774</v>
      </c>
      <c r="L820" s="1" t="s">
        <v>6869</v>
      </c>
      <c r="M820" s="1" t="s">
        <v>6870</v>
      </c>
      <c r="N820" s="1" t="s">
        <v>6871</v>
      </c>
      <c r="O820" s="1" t="s">
        <v>6872</v>
      </c>
    </row>
    <row r="821" s="1" customFormat="1" spans="1:15">
      <c r="A821" s="1" t="s">
        <v>15</v>
      </c>
      <c r="B821" s="1" t="s">
        <v>6873</v>
      </c>
      <c r="C821" s="1" t="s">
        <v>27</v>
      </c>
      <c r="D821" s="1" t="s">
        <v>124</v>
      </c>
      <c r="F821" s="1" t="s">
        <v>6874</v>
      </c>
      <c r="I821" s="1" t="s">
        <v>6875</v>
      </c>
      <c r="J821" s="1" t="s">
        <v>6876</v>
      </c>
      <c r="K821" s="1" t="s">
        <v>6877</v>
      </c>
      <c r="L821" s="1" t="s">
        <v>6878</v>
      </c>
      <c r="M821" s="1" t="s">
        <v>6879</v>
      </c>
      <c r="N821" s="1" t="s">
        <v>6880</v>
      </c>
      <c r="O821" s="1" t="s">
        <v>6881</v>
      </c>
    </row>
    <row r="822" s="1" customFormat="1" spans="1:15">
      <c r="A822" s="1" t="s">
        <v>15</v>
      </c>
      <c r="B822" s="1" t="s">
        <v>6882</v>
      </c>
      <c r="C822" s="1" t="s">
        <v>17</v>
      </c>
      <c r="D822" s="1" t="s">
        <v>124</v>
      </c>
      <c r="F822" s="1" t="s">
        <v>6883</v>
      </c>
      <c r="I822" s="1" t="s">
        <v>6884</v>
      </c>
      <c r="J822" s="1" t="s">
        <v>6885</v>
      </c>
      <c r="K822" s="1" t="s">
        <v>6886</v>
      </c>
      <c r="L822" s="1" t="s">
        <v>6887</v>
      </c>
      <c r="M822" s="1" t="s">
        <v>6888</v>
      </c>
      <c r="N822" s="1" t="s">
        <v>6889</v>
      </c>
      <c r="O822" s="1" t="s">
        <v>6890</v>
      </c>
    </row>
    <row r="823" s="1" customFormat="1" spans="1:15">
      <c r="A823" s="1" t="s">
        <v>15</v>
      </c>
      <c r="B823" s="1" t="s">
        <v>6891</v>
      </c>
      <c r="C823" s="1" t="s">
        <v>123</v>
      </c>
      <c r="D823" s="1" t="s">
        <v>124</v>
      </c>
      <c r="F823" s="1" t="s">
        <v>6892</v>
      </c>
      <c r="G823" s="1" t="e">
        <f>-e</f>
        <v>#NAME?</v>
      </c>
      <c r="I823" s="1" t="s">
        <v>6893</v>
      </c>
      <c r="J823" s="1" t="s">
        <v>6894</v>
      </c>
      <c r="K823" s="1" t="s">
        <v>6895</v>
      </c>
      <c r="L823" s="1" t="s">
        <v>6896</v>
      </c>
      <c r="M823" s="1" t="s">
        <v>6897</v>
      </c>
      <c r="N823" s="1" t="s">
        <v>6898</v>
      </c>
      <c r="O823" s="1" t="s">
        <v>6899</v>
      </c>
    </row>
    <row r="824" s="1" customFormat="1" spans="1:15">
      <c r="A824" s="1" t="s">
        <v>15</v>
      </c>
      <c r="B824" s="1" t="s">
        <v>6680</v>
      </c>
      <c r="C824" s="1" t="s">
        <v>123</v>
      </c>
      <c r="D824" s="1" t="s">
        <v>6681</v>
      </c>
      <c r="F824" s="1" t="s">
        <v>6682</v>
      </c>
      <c r="G824" s="1" t="e">
        <f>-e</f>
        <v>#NAME?</v>
      </c>
      <c r="I824" s="1" t="s">
        <v>6900</v>
      </c>
      <c r="J824" s="1" t="s">
        <v>6684</v>
      </c>
      <c r="K824" s="1" t="s">
        <v>6685</v>
      </c>
      <c r="L824" s="1" t="s">
        <v>6901</v>
      </c>
      <c r="M824" s="1" t="s">
        <v>6902</v>
      </c>
      <c r="N824" s="1" t="s">
        <v>6903</v>
      </c>
      <c r="O824" s="1" t="s">
        <v>6904</v>
      </c>
    </row>
    <row r="825" s="1" customFormat="1" spans="1:15">
      <c r="A825" s="1" t="s">
        <v>15</v>
      </c>
      <c r="B825" s="1" t="s">
        <v>6806</v>
      </c>
      <c r="C825" s="1" t="s">
        <v>362</v>
      </c>
      <c r="D825" s="1" t="s">
        <v>124</v>
      </c>
      <c r="F825" s="1" t="s">
        <v>6807</v>
      </c>
      <c r="I825" s="1" t="s">
        <v>6905</v>
      </c>
      <c r="J825" s="1" t="s">
        <v>6906</v>
      </c>
      <c r="K825" s="1" t="s">
        <v>6810</v>
      </c>
      <c r="L825" s="1" t="s">
        <v>6907</v>
      </c>
      <c r="M825" s="1" t="s">
        <v>6908</v>
      </c>
      <c r="N825" s="1" t="s">
        <v>6909</v>
      </c>
      <c r="O825" s="1" t="s">
        <v>6910</v>
      </c>
    </row>
    <row r="826" s="1" customFormat="1" spans="1:15">
      <c r="A826" s="1" t="s">
        <v>15</v>
      </c>
      <c r="B826" s="1" t="s">
        <v>6911</v>
      </c>
      <c r="C826" s="1" t="s">
        <v>123</v>
      </c>
      <c r="D826" s="1" t="s">
        <v>124</v>
      </c>
      <c r="F826" s="1" t="s">
        <v>6912</v>
      </c>
      <c r="G826" s="1" t="e">
        <f>-e</f>
        <v>#NAME?</v>
      </c>
      <c r="I826" s="1" t="s">
        <v>6913</v>
      </c>
      <c r="J826" s="1" t="s">
        <v>6914</v>
      </c>
      <c r="K826" s="1" t="s">
        <v>6915</v>
      </c>
      <c r="L826" s="1" t="s">
        <v>6916</v>
      </c>
      <c r="M826" s="1" t="s">
        <v>6917</v>
      </c>
      <c r="N826" s="1" t="s">
        <v>6918</v>
      </c>
      <c r="O826" s="1" t="s">
        <v>6919</v>
      </c>
    </row>
    <row r="827" s="1" customFormat="1" spans="1:15">
      <c r="A827" s="1" t="s">
        <v>15</v>
      </c>
      <c r="B827" s="1" t="s">
        <v>6920</v>
      </c>
      <c r="C827" s="1" t="s">
        <v>27</v>
      </c>
      <c r="D827" s="1" t="s">
        <v>124</v>
      </c>
      <c r="F827" s="1" t="s">
        <v>6921</v>
      </c>
      <c r="G827" s="1" t="e">
        <f>-al</f>
        <v>#NAME?</v>
      </c>
      <c r="I827" s="1" t="s">
        <v>6922</v>
      </c>
      <c r="J827" s="1" t="s">
        <v>6923</v>
      </c>
      <c r="K827" s="1" t="s">
        <v>6924</v>
      </c>
      <c r="L827" s="1" t="s">
        <v>6925</v>
      </c>
      <c r="M827" s="1" t="s">
        <v>6926</v>
      </c>
      <c r="N827" s="1" t="s">
        <v>6927</v>
      </c>
      <c r="O827" s="1" t="s">
        <v>6928</v>
      </c>
    </row>
    <row r="828" s="1" customFormat="1" spans="1:15">
      <c r="A828" s="1" t="s">
        <v>15</v>
      </c>
      <c r="B828" s="1" t="s">
        <v>6690</v>
      </c>
      <c r="C828" s="1" t="s">
        <v>1559</v>
      </c>
      <c r="D828" s="1" t="s">
        <v>6681</v>
      </c>
      <c r="F828" s="1" t="s">
        <v>6691</v>
      </c>
      <c r="I828" s="1" t="s">
        <v>6929</v>
      </c>
      <c r="J828" s="1" t="s">
        <v>6930</v>
      </c>
      <c r="K828" s="1" t="s">
        <v>6694</v>
      </c>
      <c r="L828" s="1" t="s">
        <v>6931</v>
      </c>
      <c r="M828" s="1" t="s">
        <v>6932</v>
      </c>
      <c r="N828" s="1" t="s">
        <v>6933</v>
      </c>
      <c r="O828" s="1" t="s">
        <v>6934</v>
      </c>
    </row>
    <row r="829" s="1" customFormat="1" spans="1:15">
      <c r="A829" s="1" t="s">
        <v>15</v>
      </c>
      <c r="B829" s="1" t="s">
        <v>6935</v>
      </c>
      <c r="C829" s="1" t="s">
        <v>17</v>
      </c>
      <c r="D829" s="1" t="s">
        <v>6936</v>
      </c>
      <c r="F829" s="1" t="s">
        <v>3594</v>
      </c>
      <c r="G829" s="1" t="e">
        <f>-ure</f>
        <v>#NAME?</v>
      </c>
      <c r="I829" s="1" t="s">
        <v>6937</v>
      </c>
      <c r="J829" s="1" t="s">
        <v>6938</v>
      </c>
      <c r="K829" s="1" t="s">
        <v>6939</v>
      </c>
      <c r="L829" s="1" t="s">
        <v>6940</v>
      </c>
      <c r="M829" s="1" t="s">
        <v>6941</v>
      </c>
      <c r="N829" s="1" t="s">
        <v>6942</v>
      </c>
      <c r="O829" s="1" t="s">
        <v>6943</v>
      </c>
    </row>
    <row r="830" s="1" customFormat="1" spans="1:15">
      <c r="A830" s="1" t="s">
        <v>15</v>
      </c>
      <c r="B830" s="1" t="s">
        <v>6944</v>
      </c>
      <c r="C830" s="1" t="s">
        <v>105</v>
      </c>
      <c r="D830" s="1" t="s">
        <v>6936</v>
      </c>
      <c r="F830" s="1" t="s">
        <v>6945</v>
      </c>
      <c r="I830" s="1" t="s">
        <v>6946</v>
      </c>
      <c r="J830" s="1" t="s">
        <v>6947</v>
      </c>
      <c r="K830" s="1" t="s">
        <v>6948</v>
      </c>
      <c r="L830" s="1" t="s">
        <v>6949</v>
      </c>
      <c r="M830" s="1" t="s">
        <v>6950</v>
      </c>
      <c r="N830" s="1" t="s">
        <v>6951</v>
      </c>
      <c r="O830" s="1" t="s">
        <v>6952</v>
      </c>
    </row>
    <row r="831" s="1" customFormat="1" spans="1:15">
      <c r="A831" s="1" t="s">
        <v>15</v>
      </c>
      <c r="B831" s="1" t="s">
        <v>6953</v>
      </c>
      <c r="C831" s="1" t="s">
        <v>17</v>
      </c>
      <c r="D831" s="1" t="s">
        <v>6936</v>
      </c>
      <c r="F831" s="1" t="s">
        <v>6954</v>
      </c>
      <c r="I831" s="1" t="s">
        <v>6955</v>
      </c>
      <c r="J831" s="1" t="s">
        <v>6956</v>
      </c>
      <c r="K831" s="1" t="s">
        <v>6957</v>
      </c>
      <c r="L831" s="1" t="s">
        <v>6958</v>
      </c>
      <c r="M831" s="1" t="s">
        <v>6959</v>
      </c>
      <c r="N831" s="1" t="s">
        <v>6960</v>
      </c>
      <c r="O831" s="1" t="s">
        <v>6961</v>
      </c>
    </row>
    <row r="832" s="1" customFormat="1" spans="1:15">
      <c r="A832" s="1" t="s">
        <v>15</v>
      </c>
      <c r="B832" s="1" t="s">
        <v>6962</v>
      </c>
      <c r="C832" s="1" t="s">
        <v>27</v>
      </c>
      <c r="D832" s="1" t="s">
        <v>6936</v>
      </c>
      <c r="F832" s="1" t="s">
        <v>6963</v>
      </c>
      <c r="G832" s="1" t="e">
        <f>-ic</f>
        <v>#NAME?</v>
      </c>
      <c r="I832" s="1" t="s">
        <v>6964</v>
      </c>
      <c r="J832" s="1" t="s">
        <v>6965</v>
      </c>
      <c r="K832" s="1" t="s">
        <v>6966</v>
      </c>
      <c r="L832" s="1" t="s">
        <v>6967</v>
      </c>
      <c r="M832" s="1" t="s">
        <v>6968</v>
      </c>
      <c r="N832" s="1" t="s">
        <v>6969</v>
      </c>
      <c r="O832" s="1" t="s">
        <v>6970</v>
      </c>
    </row>
    <row r="833" s="1" customFormat="1" spans="1:15">
      <c r="A833" s="1" t="s">
        <v>15</v>
      </c>
      <c r="B833" s="1" t="s">
        <v>6971</v>
      </c>
      <c r="C833" s="1" t="s">
        <v>27</v>
      </c>
      <c r="D833" s="1" t="s">
        <v>6936</v>
      </c>
      <c r="F833" s="1" t="s">
        <v>6972</v>
      </c>
      <c r="I833" s="1" t="s">
        <v>6973</v>
      </c>
      <c r="J833" s="1" t="s">
        <v>6974</v>
      </c>
      <c r="K833" s="1" t="s">
        <v>6975</v>
      </c>
      <c r="L833" s="1" t="s">
        <v>6976</v>
      </c>
      <c r="M833" s="1" t="s">
        <v>6977</v>
      </c>
      <c r="N833" s="1" t="s">
        <v>6978</v>
      </c>
      <c r="O833" s="1" t="s">
        <v>6979</v>
      </c>
    </row>
    <row r="834" s="1" customFormat="1" spans="1:15">
      <c r="A834" s="1" t="s">
        <v>15</v>
      </c>
      <c r="B834" s="1" t="s">
        <v>6980</v>
      </c>
      <c r="C834" s="1" t="s">
        <v>27</v>
      </c>
      <c r="D834" s="1" t="s">
        <v>6936</v>
      </c>
      <c r="F834" s="1" t="s">
        <v>6981</v>
      </c>
      <c r="G834" s="1" t="e">
        <f>-al</f>
        <v>#NAME?</v>
      </c>
      <c r="I834" s="1" t="s">
        <v>6982</v>
      </c>
      <c r="J834" s="1" t="s">
        <v>6983</v>
      </c>
      <c r="K834" s="1" t="s">
        <v>6984</v>
      </c>
      <c r="L834" s="1" t="s">
        <v>6985</v>
      </c>
      <c r="M834" s="1" t="s">
        <v>6986</v>
      </c>
      <c r="N834" s="1" t="s">
        <v>6987</v>
      </c>
      <c r="O834" s="1" t="s">
        <v>6988</v>
      </c>
    </row>
    <row r="835" s="1" customFormat="1" spans="1:15">
      <c r="A835" s="1" t="s">
        <v>15</v>
      </c>
      <c r="B835" s="1" t="s">
        <v>6989</v>
      </c>
      <c r="C835" s="1" t="s">
        <v>27</v>
      </c>
      <c r="D835" s="1" t="s">
        <v>6936</v>
      </c>
      <c r="F835" s="1" t="s">
        <v>3594</v>
      </c>
      <c r="G835" s="1" t="e">
        <f>-ure</f>
        <v>#NAME?</v>
      </c>
      <c r="H835" s="1" t="e">
        <f>-al</f>
        <v>#NAME?</v>
      </c>
      <c r="I835" s="1" t="s">
        <v>6990</v>
      </c>
      <c r="J835" s="1" t="s">
        <v>6991</v>
      </c>
      <c r="K835" s="1" t="s">
        <v>6992</v>
      </c>
      <c r="L835" s="1" t="s">
        <v>6993</v>
      </c>
      <c r="M835" s="1" t="s">
        <v>6994</v>
      </c>
      <c r="N835" s="1" t="s">
        <v>6995</v>
      </c>
      <c r="O835" s="1" t="s">
        <v>6996</v>
      </c>
    </row>
    <row r="836" s="1" customFormat="1" spans="1:15">
      <c r="A836" s="1" t="s">
        <v>15</v>
      </c>
      <c r="B836" s="1" t="s">
        <v>6997</v>
      </c>
      <c r="C836" s="1" t="s">
        <v>27</v>
      </c>
      <c r="D836" s="1" t="s">
        <v>6936</v>
      </c>
      <c r="F836" s="1" t="s">
        <v>6998</v>
      </c>
      <c r="G836" s="1" t="e">
        <f>-al</f>
        <v>#NAME?</v>
      </c>
      <c r="I836" s="1" t="s">
        <v>6999</v>
      </c>
      <c r="J836" s="1" t="s">
        <v>7000</v>
      </c>
      <c r="K836" s="1" t="s">
        <v>7001</v>
      </c>
      <c r="L836" s="1" t="s">
        <v>7002</v>
      </c>
      <c r="M836" s="1" t="s">
        <v>7003</v>
      </c>
      <c r="N836" s="1" t="s">
        <v>7004</v>
      </c>
      <c r="O836" s="1" t="s">
        <v>7005</v>
      </c>
    </row>
    <row r="837" s="1" customFormat="1" spans="1:15">
      <c r="A837" s="1" t="s">
        <v>15</v>
      </c>
      <c r="B837" s="1" t="s">
        <v>7006</v>
      </c>
      <c r="C837" s="1" t="s">
        <v>27</v>
      </c>
      <c r="D837" s="1" t="s">
        <v>6936</v>
      </c>
      <c r="F837" s="1" t="s">
        <v>7007</v>
      </c>
      <c r="G837" s="1" t="e">
        <f>-ific</f>
        <v>#NAME?</v>
      </c>
      <c r="I837" s="1" t="s">
        <v>7008</v>
      </c>
      <c r="J837" s="1" t="s">
        <v>7009</v>
      </c>
      <c r="K837" s="1" t="s">
        <v>7010</v>
      </c>
      <c r="L837" s="1" t="s">
        <v>7011</v>
      </c>
      <c r="M837" s="1" t="s">
        <v>7012</v>
      </c>
      <c r="N837" s="1" t="s">
        <v>7013</v>
      </c>
      <c r="O837" s="1" t="s">
        <v>7014</v>
      </c>
    </row>
    <row r="838" s="1" customFormat="1" spans="1:15">
      <c r="A838" s="1" t="s">
        <v>15</v>
      </c>
      <c r="B838" s="1" t="s">
        <v>7015</v>
      </c>
      <c r="C838" s="1" t="s">
        <v>27</v>
      </c>
      <c r="D838" s="1" t="s">
        <v>6936</v>
      </c>
      <c r="F838" s="1" t="s">
        <v>7016</v>
      </c>
      <c r="G838" s="1" t="e">
        <f>-al</f>
        <v>#NAME?</v>
      </c>
      <c r="I838" s="1" t="s">
        <v>7017</v>
      </c>
      <c r="K838" s="1" t="s">
        <v>7018</v>
      </c>
      <c r="L838" s="1" t="s">
        <v>7019</v>
      </c>
      <c r="M838" s="1" t="s">
        <v>7020</v>
      </c>
      <c r="N838" s="1" t="s">
        <v>7021</v>
      </c>
      <c r="O838" s="1" t="s">
        <v>7022</v>
      </c>
    </row>
    <row r="839" s="1" customFormat="1" spans="1:15">
      <c r="A839" s="1" t="s">
        <v>15</v>
      </c>
      <c r="B839" s="1" t="s">
        <v>7023</v>
      </c>
      <c r="C839" s="1" t="s">
        <v>17</v>
      </c>
      <c r="F839" s="1" t="s">
        <v>7023</v>
      </c>
      <c r="I839" s="1" t="s">
        <v>7024</v>
      </c>
      <c r="J839" s="1" t="s">
        <v>7025</v>
      </c>
      <c r="K839" s="1" t="s">
        <v>7026</v>
      </c>
      <c r="L839" s="1" t="s">
        <v>7027</v>
      </c>
      <c r="M839" s="1" t="s">
        <v>7028</v>
      </c>
      <c r="N839" s="1" t="s">
        <v>7029</v>
      </c>
      <c r="O839" s="1" t="s">
        <v>7030</v>
      </c>
    </row>
    <row r="840" s="1" customFormat="1" spans="1:15">
      <c r="A840" s="1" t="s">
        <v>15</v>
      </c>
      <c r="B840" s="1" t="s">
        <v>7031</v>
      </c>
      <c r="C840" s="1" t="s">
        <v>27</v>
      </c>
      <c r="F840" s="1" t="s">
        <v>7023</v>
      </c>
      <c r="G840" s="1" t="e">
        <f>-ic</f>
        <v>#NAME?</v>
      </c>
      <c r="I840" s="1" t="s">
        <v>7032</v>
      </c>
      <c r="J840" s="1" t="s">
        <v>7033</v>
      </c>
      <c r="K840" s="1" t="s">
        <v>7034</v>
      </c>
      <c r="L840" s="1" t="s">
        <v>7035</v>
      </c>
      <c r="M840" s="1" t="s">
        <v>7036</v>
      </c>
      <c r="N840" s="1" t="s">
        <v>7037</v>
      </c>
      <c r="O840" s="1" t="s">
        <v>7038</v>
      </c>
    </row>
    <row r="841" s="1" customFormat="1" spans="1:15">
      <c r="A841" s="1" t="s">
        <v>15</v>
      </c>
      <c r="B841" s="1" t="s">
        <v>7039</v>
      </c>
      <c r="C841" s="1" t="s">
        <v>17</v>
      </c>
      <c r="F841" s="1" t="s">
        <v>7040</v>
      </c>
      <c r="G841" s="1" t="e">
        <f>-clast</f>
        <v>#NAME?</v>
      </c>
      <c r="I841" s="1" t="s">
        <v>7041</v>
      </c>
      <c r="J841" s="1" t="s">
        <v>7042</v>
      </c>
      <c r="K841" s="1" t="s">
        <v>7043</v>
      </c>
      <c r="L841" s="1" t="s">
        <v>7044</v>
      </c>
      <c r="M841" s="1" t="s">
        <v>7045</v>
      </c>
      <c r="N841" s="1" t="s">
        <v>7046</v>
      </c>
      <c r="O841" s="1" t="s">
        <v>7047</v>
      </c>
    </row>
    <row r="842" s="1" customFormat="1" spans="1:15">
      <c r="A842" s="1" t="s">
        <v>15</v>
      </c>
      <c r="B842" s="1" t="s">
        <v>7048</v>
      </c>
      <c r="C842" s="1" t="s">
        <v>17</v>
      </c>
      <c r="F842" s="1" t="s">
        <v>7040</v>
      </c>
      <c r="G842" s="1" t="e">
        <f>-graphy</f>
        <v>#NAME?</v>
      </c>
      <c r="I842" s="1" t="s">
        <v>7049</v>
      </c>
      <c r="J842" s="1" t="s">
        <v>7050</v>
      </c>
      <c r="K842" s="1" t="s">
        <v>7051</v>
      </c>
      <c r="L842" s="1" t="s">
        <v>7052</v>
      </c>
      <c r="M842" s="1" t="s">
        <v>7053</v>
      </c>
      <c r="N842" s="1" t="s">
        <v>7054</v>
      </c>
      <c r="O842" s="1" t="s">
        <v>7055</v>
      </c>
    </row>
    <row r="843" s="1" customFormat="1" spans="1:15">
      <c r="A843" s="1" t="s">
        <v>15</v>
      </c>
      <c r="B843" s="1" t="s">
        <v>7056</v>
      </c>
      <c r="C843" s="1" t="s">
        <v>123</v>
      </c>
      <c r="F843" s="1" t="s">
        <v>7023</v>
      </c>
      <c r="G843" s="1" t="e">
        <f>-ify</f>
        <v>#NAME?</v>
      </c>
      <c r="I843" s="1" t="s">
        <v>7057</v>
      </c>
      <c r="J843" s="1" t="s">
        <v>7058</v>
      </c>
      <c r="K843" s="1" t="s">
        <v>7059</v>
      </c>
      <c r="L843" s="1" t="s">
        <v>7060</v>
      </c>
      <c r="M843" s="1" t="s">
        <v>7061</v>
      </c>
      <c r="N843" s="1" t="s">
        <v>7062</v>
      </c>
      <c r="O843" s="1" t="s">
        <v>7063</v>
      </c>
    </row>
    <row r="844" s="1" customFormat="1" spans="1:15">
      <c r="A844" s="1" t="s">
        <v>15</v>
      </c>
      <c r="B844" s="1" t="s">
        <v>7064</v>
      </c>
      <c r="C844" s="1" t="s">
        <v>17</v>
      </c>
      <c r="F844" s="1" t="s">
        <v>7040</v>
      </c>
      <c r="G844" s="1" t="e">
        <f>-logy</f>
        <v>#NAME?</v>
      </c>
      <c r="I844" s="1" t="s">
        <v>7065</v>
      </c>
      <c r="K844" s="1" t="s">
        <v>7066</v>
      </c>
      <c r="L844" s="1" t="s">
        <v>7067</v>
      </c>
      <c r="M844" s="1" t="s">
        <v>7068</v>
      </c>
      <c r="N844" s="1" t="s">
        <v>7069</v>
      </c>
      <c r="O844" s="1" t="s">
        <v>7070</v>
      </c>
    </row>
    <row r="845" s="1" customFormat="1" spans="1:15">
      <c r="A845" s="1" t="s">
        <v>15</v>
      </c>
      <c r="B845" s="1" t="s">
        <v>7071</v>
      </c>
      <c r="C845" s="1" t="s">
        <v>123</v>
      </c>
      <c r="F845" s="1" t="s">
        <v>7023</v>
      </c>
      <c r="G845" s="1" t="e">
        <f>-ize</f>
        <v>#NAME?</v>
      </c>
      <c r="I845" s="1" t="s">
        <v>7072</v>
      </c>
      <c r="K845" s="1" t="s">
        <v>7073</v>
      </c>
      <c r="L845" s="1" t="s">
        <v>7074</v>
      </c>
      <c r="M845" s="1" t="s">
        <v>7075</v>
      </c>
      <c r="N845" s="1" t="s">
        <v>7076</v>
      </c>
      <c r="O845" s="1" t="s">
        <v>7077</v>
      </c>
    </row>
    <row r="846" s="1" customFormat="1" spans="1:15">
      <c r="A846" s="1" t="s">
        <v>15</v>
      </c>
      <c r="B846" s="1" t="s">
        <v>7078</v>
      </c>
      <c r="C846" s="1" t="s">
        <v>27</v>
      </c>
      <c r="D846" s="1" t="s">
        <v>461</v>
      </c>
      <c r="F846" s="1" t="s">
        <v>7023</v>
      </c>
      <c r="G846" s="1" t="e">
        <f>-ic</f>
        <v>#NAME?</v>
      </c>
      <c r="I846" s="1" t="s">
        <v>7079</v>
      </c>
      <c r="K846" s="1" t="s">
        <v>7080</v>
      </c>
      <c r="L846" s="1" t="s">
        <v>7081</v>
      </c>
      <c r="M846" s="1" t="s">
        <v>7082</v>
      </c>
      <c r="N846" s="1" t="s">
        <v>7083</v>
      </c>
      <c r="O846" s="1" t="s">
        <v>7084</v>
      </c>
    </row>
    <row r="847" s="1" customFormat="1" spans="1:15">
      <c r="A847" s="1" t="s">
        <v>15</v>
      </c>
      <c r="B847" s="1" t="s">
        <v>7085</v>
      </c>
      <c r="C847" s="1" t="s">
        <v>17</v>
      </c>
      <c r="F847" s="1" t="s">
        <v>7040</v>
      </c>
      <c r="G847" s="1" t="e">
        <f>-scope</f>
        <v>#NAME?</v>
      </c>
      <c r="I847" s="1" t="s">
        <v>7086</v>
      </c>
      <c r="K847" s="1" t="s">
        <v>7087</v>
      </c>
      <c r="L847" s="1" t="s">
        <v>7088</v>
      </c>
      <c r="M847" s="1" t="s">
        <v>7089</v>
      </c>
      <c r="N847" s="1" t="s">
        <v>7090</v>
      </c>
      <c r="O847" s="1" t="s">
        <v>7091</v>
      </c>
    </row>
    <row r="848" s="1" customFormat="1" spans="1:15">
      <c r="A848" s="1" t="s">
        <v>15</v>
      </c>
      <c r="B848" s="1" t="s">
        <v>7092</v>
      </c>
      <c r="C848" s="1" t="s">
        <v>17</v>
      </c>
      <c r="F848" s="1" t="s">
        <v>7040</v>
      </c>
      <c r="G848" s="1" t="e">
        <f>-latry</f>
        <v>#NAME?</v>
      </c>
      <c r="I848" s="1" t="s">
        <v>7093</v>
      </c>
      <c r="K848" s="1" t="s">
        <v>7094</v>
      </c>
      <c r="L848" s="1" t="s">
        <v>7095</v>
      </c>
      <c r="M848" s="1" t="s">
        <v>7096</v>
      </c>
      <c r="N848" s="1" t="s">
        <v>7097</v>
      </c>
      <c r="O848" s="1" t="s">
        <v>7098</v>
      </c>
    </row>
    <row r="849" s="1" customFormat="1" spans="1:15">
      <c r="A849" s="1" t="s">
        <v>15</v>
      </c>
      <c r="B849" s="1" t="s">
        <v>7099</v>
      </c>
      <c r="C849" s="1" t="s">
        <v>17</v>
      </c>
      <c r="F849" s="1" t="s">
        <v>7100</v>
      </c>
      <c r="G849" s="1" t="e">
        <f>-m</f>
        <v>#NAME?</v>
      </c>
      <c r="I849" s="1" t="s">
        <v>7101</v>
      </c>
      <c r="J849" s="1" t="s">
        <v>7102</v>
      </c>
      <c r="K849" s="1" t="s">
        <v>7103</v>
      </c>
      <c r="L849" s="1" t="s">
        <v>7104</v>
      </c>
      <c r="M849" s="1" t="s">
        <v>7105</v>
      </c>
      <c r="N849" s="1" t="s">
        <v>7106</v>
      </c>
      <c r="O849" s="1" t="s">
        <v>7107</v>
      </c>
    </row>
    <row r="850" s="1" customFormat="1" spans="1:15">
      <c r="A850" s="1" t="s">
        <v>15</v>
      </c>
      <c r="B850" s="1" t="s">
        <v>7108</v>
      </c>
      <c r="C850" s="1" t="s">
        <v>17</v>
      </c>
      <c r="F850" s="1" t="s">
        <v>7100</v>
      </c>
      <c r="G850" s="1" t="e">
        <f>-_xleta.t</f>
        <v>#VALUE!</v>
      </c>
      <c r="I850" s="1" t="s">
        <v>7109</v>
      </c>
      <c r="J850" s="1" t="s">
        <v>7110</v>
      </c>
      <c r="K850" s="1" t="s">
        <v>7111</v>
      </c>
      <c r="L850" s="1" t="s">
        <v>7112</v>
      </c>
      <c r="M850" s="1" t="s">
        <v>7113</v>
      </c>
      <c r="N850" s="1" t="s">
        <v>7114</v>
      </c>
      <c r="O850" s="1" t="s">
        <v>7115</v>
      </c>
    </row>
    <row r="851" s="1" customFormat="1" spans="1:15">
      <c r="A851" s="1" t="s">
        <v>15</v>
      </c>
      <c r="B851" s="1" t="s">
        <v>7116</v>
      </c>
      <c r="C851" s="1" t="s">
        <v>27</v>
      </c>
      <c r="F851" s="1" t="s">
        <v>7100</v>
      </c>
      <c r="G851" s="1" t="e">
        <f>-m</f>
        <v>#NAME?</v>
      </c>
      <c r="H851" s="1" t="e">
        <f>-atic</f>
        <v>#NAME?</v>
      </c>
      <c r="I851" s="1" t="s">
        <v>7117</v>
      </c>
      <c r="J851" s="1" t="s">
        <v>7118</v>
      </c>
      <c r="K851" s="1" t="s">
        <v>7119</v>
      </c>
      <c r="L851" s="1" t="s">
        <v>7120</v>
      </c>
      <c r="M851" s="1" t="s">
        <v>7121</v>
      </c>
      <c r="N851" s="1" t="s">
        <v>7122</v>
      </c>
      <c r="O851" s="1" t="s">
        <v>7123</v>
      </c>
    </row>
    <row r="852" s="1" customFormat="1" spans="1:15">
      <c r="A852" s="1" t="s">
        <v>15</v>
      </c>
      <c r="B852" s="1" t="s">
        <v>7124</v>
      </c>
      <c r="C852" s="1" t="s">
        <v>27</v>
      </c>
      <c r="F852" s="1" t="s">
        <v>7100</v>
      </c>
      <c r="G852" s="1" t="e">
        <f>-_xleta.t</f>
        <v>#VALUE!</v>
      </c>
      <c r="H852" s="1" t="e">
        <f>-ic</f>
        <v>#NAME?</v>
      </c>
      <c r="I852" s="1" t="s">
        <v>7125</v>
      </c>
      <c r="J852" s="1" t="s">
        <v>7126</v>
      </c>
      <c r="K852" s="1" t="s">
        <v>7127</v>
      </c>
      <c r="L852" s="1" t="s">
        <v>7128</v>
      </c>
      <c r="M852" s="1" t="s">
        <v>7129</v>
      </c>
      <c r="N852" s="1" t="s">
        <v>7130</v>
      </c>
      <c r="O852" s="1" t="s">
        <v>7131</v>
      </c>
    </row>
    <row r="853" s="1" customFormat="1" spans="1:15">
      <c r="A853" s="1" t="s">
        <v>15</v>
      </c>
      <c r="B853" s="1" t="s">
        <v>7132</v>
      </c>
      <c r="C853" s="1" t="s">
        <v>17</v>
      </c>
      <c r="D853" s="1" t="s">
        <v>7133</v>
      </c>
      <c r="E853" s="1" t="s">
        <v>736</v>
      </c>
      <c r="F853" s="1" t="s">
        <v>7134</v>
      </c>
      <c r="G853" s="1" t="e">
        <f>-y</f>
        <v>#NAME?</v>
      </c>
      <c r="I853" s="1" t="s">
        <v>7135</v>
      </c>
      <c r="J853" s="1" t="s">
        <v>7136</v>
      </c>
      <c r="K853" s="1" t="s">
        <v>7137</v>
      </c>
      <c r="L853" s="1" t="s">
        <v>7138</v>
      </c>
      <c r="M853" s="1" t="s">
        <v>7139</v>
      </c>
      <c r="N853" s="1" t="s">
        <v>7140</v>
      </c>
      <c r="O853" s="1" t="s">
        <v>7141</v>
      </c>
    </row>
    <row r="854" s="1" customFormat="1" spans="1:15">
      <c r="A854" s="1" t="s">
        <v>15</v>
      </c>
      <c r="B854" s="1" t="s">
        <v>7142</v>
      </c>
      <c r="C854" s="1" t="s">
        <v>17</v>
      </c>
      <c r="F854" s="1" t="s">
        <v>7100</v>
      </c>
      <c r="G854" s="1" t="s">
        <v>914</v>
      </c>
      <c r="I854" s="1" t="s">
        <v>7143</v>
      </c>
      <c r="J854" s="1" t="s">
        <v>7144</v>
      </c>
      <c r="K854" s="1" t="s">
        <v>7145</v>
      </c>
      <c r="L854" s="1" t="s">
        <v>7146</v>
      </c>
      <c r="M854" s="1" t="s">
        <v>7147</v>
      </c>
      <c r="N854" s="1" t="s">
        <v>7148</v>
      </c>
      <c r="O854" s="1" t="s">
        <v>7149</v>
      </c>
    </row>
    <row r="855" s="1" customFormat="1" spans="1:15">
      <c r="A855" s="1" t="s">
        <v>15</v>
      </c>
      <c r="B855" s="1" t="s">
        <v>7150</v>
      </c>
      <c r="C855" s="1" t="s">
        <v>27</v>
      </c>
      <c r="F855" s="1" t="s">
        <v>7100</v>
      </c>
      <c r="G855" s="1" t="s">
        <v>615</v>
      </c>
      <c r="H855" s="1" t="e">
        <f>-ic</f>
        <v>#NAME?</v>
      </c>
      <c r="I855" s="1" t="s">
        <v>7151</v>
      </c>
      <c r="J855" s="1" t="s">
        <v>7152</v>
      </c>
      <c r="K855" s="1" t="s">
        <v>7153</v>
      </c>
      <c r="L855" s="1" t="s">
        <v>7154</v>
      </c>
      <c r="M855" s="1" t="s">
        <v>7155</v>
      </c>
      <c r="N855" s="1" t="s">
        <v>7156</v>
      </c>
      <c r="O855" s="1" t="s">
        <v>7157</v>
      </c>
    </row>
    <row r="856" s="1" customFormat="1" spans="1:15">
      <c r="A856" s="1" t="s">
        <v>15</v>
      </c>
      <c r="B856" s="1" t="s">
        <v>7158</v>
      </c>
      <c r="C856" s="1" t="s">
        <v>17</v>
      </c>
      <c r="F856" s="1" t="s">
        <v>7100</v>
      </c>
      <c r="G856" s="1" t="s">
        <v>3633</v>
      </c>
      <c r="I856" s="1" t="s">
        <v>7159</v>
      </c>
      <c r="J856" s="1" t="s">
        <v>7160</v>
      </c>
      <c r="K856" s="1" t="s">
        <v>7161</v>
      </c>
      <c r="L856" s="1" t="s">
        <v>7162</v>
      </c>
      <c r="M856" s="1" t="s">
        <v>7163</v>
      </c>
      <c r="N856" s="1" t="s">
        <v>7164</v>
      </c>
      <c r="O856" s="1" t="s">
        <v>7165</v>
      </c>
    </row>
    <row r="857" s="1" customFormat="1" spans="1:15">
      <c r="A857" s="1" t="s">
        <v>15</v>
      </c>
      <c r="B857" s="1" t="s">
        <v>7166</v>
      </c>
      <c r="C857" s="1" t="s">
        <v>27</v>
      </c>
      <c r="F857" s="1" t="s">
        <v>7100</v>
      </c>
      <c r="G857" s="1" t="s">
        <v>1768</v>
      </c>
      <c r="H857" s="1" t="e">
        <f>-ic</f>
        <v>#NAME?</v>
      </c>
      <c r="I857" s="1" t="s">
        <v>7167</v>
      </c>
      <c r="J857" s="1" t="s">
        <v>7168</v>
      </c>
      <c r="K857" s="1" t="s">
        <v>7169</v>
      </c>
      <c r="L857" s="1" t="s">
        <v>7170</v>
      </c>
      <c r="M857" s="1" t="s">
        <v>7171</v>
      </c>
      <c r="N857" s="1" t="s">
        <v>7172</v>
      </c>
      <c r="O857" s="1" t="s">
        <v>7173</v>
      </c>
    </row>
    <row r="858" s="1" customFormat="1" spans="1:15">
      <c r="A858" s="1" t="s">
        <v>15</v>
      </c>
      <c r="B858" s="1" t="s">
        <v>7174</v>
      </c>
      <c r="C858" s="1" t="s">
        <v>17</v>
      </c>
      <c r="F858" s="1" t="s">
        <v>7100</v>
      </c>
      <c r="G858" s="1" t="s">
        <v>1042</v>
      </c>
      <c r="I858" s="1" t="s">
        <v>7175</v>
      </c>
      <c r="J858" s="1" t="s">
        <v>7176</v>
      </c>
      <c r="K858" s="1" t="s">
        <v>7177</v>
      </c>
      <c r="L858" s="1" t="s">
        <v>7178</v>
      </c>
      <c r="M858" s="1" t="s">
        <v>7179</v>
      </c>
      <c r="N858" s="1" t="s">
        <v>7180</v>
      </c>
      <c r="O858" s="1" t="s">
        <v>7181</v>
      </c>
    </row>
    <row r="859" s="1" customFormat="1" spans="1:15">
      <c r="A859" s="1" t="s">
        <v>15</v>
      </c>
      <c r="B859" s="1" t="s">
        <v>7182</v>
      </c>
      <c r="C859" s="1" t="s">
        <v>123</v>
      </c>
      <c r="F859" s="1" t="s">
        <v>7183</v>
      </c>
      <c r="G859" s="1" t="e">
        <f>-ite</f>
        <v>#NAME?</v>
      </c>
      <c r="I859" s="1" t="s">
        <v>7184</v>
      </c>
      <c r="J859" s="1" t="s">
        <v>7185</v>
      </c>
      <c r="K859" s="1" t="s">
        <v>7186</v>
      </c>
      <c r="L859" s="1" t="s">
        <v>7187</v>
      </c>
      <c r="M859" s="1" t="s">
        <v>7188</v>
      </c>
      <c r="N859" s="1" t="s">
        <v>7189</v>
      </c>
      <c r="O859" s="1" t="s">
        <v>7190</v>
      </c>
    </row>
    <row r="860" s="1" customFormat="1" spans="1:15">
      <c r="A860" s="1" t="s">
        <v>15</v>
      </c>
      <c r="B860" s="1" t="s">
        <v>7191</v>
      </c>
      <c r="C860" s="1" t="s">
        <v>17</v>
      </c>
      <c r="F860" s="1" t="s">
        <v>7183</v>
      </c>
      <c r="G860" s="1" t="e">
        <f>-ition</f>
        <v>#NAME?</v>
      </c>
      <c r="I860" s="1" t="s">
        <v>7192</v>
      </c>
      <c r="J860" s="1" t="s">
        <v>7193</v>
      </c>
      <c r="K860" s="1" t="s">
        <v>7194</v>
      </c>
      <c r="L860" s="1" t="s">
        <v>7195</v>
      </c>
      <c r="M860" s="1" t="s">
        <v>7196</v>
      </c>
      <c r="N860" s="1" t="s">
        <v>7197</v>
      </c>
      <c r="O860" s="1" t="s">
        <v>7198</v>
      </c>
    </row>
    <row r="861" s="1" customFormat="1" spans="1:15">
      <c r="A861" s="1" t="s">
        <v>15</v>
      </c>
      <c r="B861" s="1" t="s">
        <v>7199</v>
      </c>
      <c r="C861" s="1" t="s">
        <v>17</v>
      </c>
      <c r="F861" s="1" t="s">
        <v>7183</v>
      </c>
      <c r="G861" s="1" t="e">
        <f>-ite</f>
        <v>#NAME?</v>
      </c>
      <c r="H861" s="1" t="e">
        <f>-er</f>
        <v>#NAME?</v>
      </c>
      <c r="I861" s="1" t="s">
        <v>7200</v>
      </c>
      <c r="J861" s="1" t="s">
        <v>7201</v>
      </c>
      <c r="K861" s="1" t="s">
        <v>7202</v>
      </c>
      <c r="L861" s="1" t="s">
        <v>7203</v>
      </c>
      <c r="M861" s="1" t="s">
        <v>7204</v>
      </c>
      <c r="N861" s="1" t="s">
        <v>7205</v>
      </c>
      <c r="O861" s="1" t="s">
        <v>7206</v>
      </c>
    </row>
    <row r="862" s="1" customFormat="1" spans="1:15">
      <c r="A862" s="1" t="s">
        <v>15</v>
      </c>
      <c r="B862" s="1" t="s">
        <v>7207</v>
      </c>
      <c r="C862" s="1" t="s">
        <v>27</v>
      </c>
      <c r="F862" s="1" t="s">
        <v>7183</v>
      </c>
      <c r="G862" s="1" t="e">
        <f>-eous</f>
        <v>#NAME?</v>
      </c>
      <c r="I862" s="1" t="s">
        <v>7208</v>
      </c>
      <c r="J862" s="1" t="s">
        <v>7209</v>
      </c>
      <c r="K862" s="1" t="s">
        <v>7210</v>
      </c>
      <c r="L862" s="1" t="s">
        <v>7211</v>
      </c>
      <c r="M862" s="1" t="s">
        <v>7212</v>
      </c>
      <c r="N862" s="1" t="s">
        <v>7213</v>
      </c>
      <c r="O862" s="1" t="s">
        <v>7214</v>
      </c>
    </row>
    <row r="863" s="1" customFormat="1" spans="1:15">
      <c r="A863" s="1" t="s">
        <v>15</v>
      </c>
      <c r="B863" s="1" t="s">
        <v>7215</v>
      </c>
      <c r="C863" s="1" t="s">
        <v>27</v>
      </c>
      <c r="F863" s="1" t="s">
        <v>7183</v>
      </c>
      <c r="G863" s="1" t="s">
        <v>4861</v>
      </c>
      <c r="H863" s="1" t="e">
        <f>-able</f>
        <v>#NAME?</v>
      </c>
      <c r="I863" s="1" t="s">
        <v>7216</v>
      </c>
      <c r="J863" s="1" t="s">
        <v>7217</v>
      </c>
      <c r="K863" s="1" t="s">
        <v>7218</v>
      </c>
      <c r="L863" s="1" t="s">
        <v>7219</v>
      </c>
      <c r="M863" s="1" t="s">
        <v>7220</v>
      </c>
      <c r="N863" s="1" t="s">
        <v>7221</v>
      </c>
      <c r="O863" s="1" t="s">
        <v>7222</v>
      </c>
    </row>
    <row r="864" s="1" customFormat="1" spans="1:15">
      <c r="A864" s="1" t="s">
        <v>15</v>
      </c>
      <c r="B864" s="1" t="s">
        <v>7223</v>
      </c>
      <c r="C864" s="1" t="s">
        <v>123</v>
      </c>
      <c r="D864" s="1" t="s">
        <v>133</v>
      </c>
      <c r="F864" s="1" t="s">
        <v>7183</v>
      </c>
      <c r="G864" s="1" t="e">
        <f>-ite</f>
        <v>#NAME?</v>
      </c>
      <c r="I864" s="1" t="s">
        <v>7224</v>
      </c>
      <c r="J864" s="1" t="s">
        <v>7225</v>
      </c>
      <c r="K864" s="1" t="s">
        <v>7226</v>
      </c>
      <c r="L864" s="1" t="s">
        <v>7227</v>
      </c>
      <c r="M864" s="1" t="s">
        <v>7228</v>
      </c>
      <c r="N864" s="1" t="s">
        <v>7229</v>
      </c>
      <c r="O864" s="1" t="s">
        <v>7230</v>
      </c>
    </row>
    <row r="865" s="1" customFormat="1" spans="1:15">
      <c r="A865" s="1" t="s">
        <v>15</v>
      </c>
      <c r="B865" s="1" t="s">
        <v>7231</v>
      </c>
      <c r="C865" s="1" t="s">
        <v>17</v>
      </c>
      <c r="D865" s="1" t="s">
        <v>1134</v>
      </c>
      <c r="F865" s="1" t="s">
        <v>7183</v>
      </c>
      <c r="G865" s="1" t="s">
        <v>4861</v>
      </c>
      <c r="H865" s="1" t="e">
        <f>-ion</f>
        <v>#NAME?</v>
      </c>
      <c r="I865" s="1" t="s">
        <v>7232</v>
      </c>
      <c r="J865" s="1" t="s">
        <v>7233</v>
      </c>
      <c r="K865" s="1" t="s">
        <v>7234</v>
      </c>
      <c r="L865" s="1" t="s">
        <v>7235</v>
      </c>
      <c r="M865" s="1" t="s">
        <v>7236</v>
      </c>
      <c r="N865" s="1" t="s">
        <v>7237</v>
      </c>
      <c r="O865" s="1" t="s">
        <v>7238</v>
      </c>
    </row>
    <row r="866" s="1" customFormat="1" spans="1:15">
      <c r="A866" s="1" t="s">
        <v>15</v>
      </c>
      <c r="B866" s="1" t="s">
        <v>7239</v>
      </c>
      <c r="C866" s="1" t="s">
        <v>17</v>
      </c>
      <c r="D866" s="1" t="s">
        <v>7240</v>
      </c>
      <c r="F866" s="1" t="s">
        <v>7183</v>
      </c>
      <c r="G866" s="1" t="s">
        <v>4861</v>
      </c>
      <c r="H866" s="1" t="e">
        <f>-ion</f>
        <v>#NAME?</v>
      </c>
      <c r="I866" s="1" t="s">
        <v>7241</v>
      </c>
      <c r="J866" s="1" t="s">
        <v>7242</v>
      </c>
      <c r="K866" s="1" t="s">
        <v>7243</v>
      </c>
      <c r="L866" s="1" t="s">
        <v>7244</v>
      </c>
      <c r="M866" s="1" t="s">
        <v>7245</v>
      </c>
      <c r="N866" s="1" t="s">
        <v>7246</v>
      </c>
      <c r="O866" s="1" t="s">
        <v>7247</v>
      </c>
    </row>
    <row r="867" s="1" customFormat="1" spans="1:15">
      <c r="A867" s="1" t="s">
        <v>15</v>
      </c>
      <c r="B867" s="1" t="s">
        <v>7248</v>
      </c>
      <c r="C867" s="1" t="s">
        <v>17</v>
      </c>
      <c r="F867" s="1" t="s">
        <v>7183</v>
      </c>
      <c r="G867" s="1" t="s">
        <v>4861</v>
      </c>
      <c r="H867" s="1" t="e">
        <f>-ability</f>
        <v>#NAME?</v>
      </c>
      <c r="I867" s="1" t="s">
        <v>7249</v>
      </c>
      <c r="J867" s="1" t="s">
        <v>7250</v>
      </c>
      <c r="K867" s="1" t="s">
        <v>7251</v>
      </c>
      <c r="L867" s="1" t="s">
        <v>7252</v>
      </c>
      <c r="M867" s="1" t="s">
        <v>7253</v>
      </c>
      <c r="N867" s="1" t="s">
        <v>7254</v>
      </c>
      <c r="O867" s="1" t="s">
        <v>7255</v>
      </c>
    </row>
    <row r="868" s="1" customFormat="1" spans="1:15">
      <c r="A868" s="1" t="s">
        <v>15</v>
      </c>
      <c r="B868" s="1" t="s">
        <v>7256</v>
      </c>
      <c r="C868" s="1" t="s">
        <v>17</v>
      </c>
      <c r="D868" s="1" t="s">
        <v>133</v>
      </c>
      <c r="F868" s="1" t="s">
        <v>7183</v>
      </c>
      <c r="G868" s="1" t="s">
        <v>4861</v>
      </c>
      <c r="H868" s="1" t="e">
        <f>-ion</f>
        <v>#NAME?</v>
      </c>
      <c r="I868" s="1" t="s">
        <v>7257</v>
      </c>
      <c r="J868" s="1" t="s">
        <v>7258</v>
      </c>
      <c r="K868" s="1" t="s">
        <v>7259</v>
      </c>
      <c r="L868" s="1" t="s">
        <v>7260</v>
      </c>
      <c r="M868" s="1" t="s">
        <v>7261</v>
      </c>
      <c r="N868" s="1" t="s">
        <v>7262</v>
      </c>
      <c r="O868" s="1" t="s">
        <v>7263</v>
      </c>
    </row>
    <row r="869" s="1" customFormat="1" spans="1:15">
      <c r="A869" s="1" t="s">
        <v>15</v>
      </c>
      <c r="B869" s="1" t="s">
        <v>7264</v>
      </c>
      <c r="C869" s="1" t="s">
        <v>27</v>
      </c>
      <c r="D869" s="1" t="s">
        <v>5826</v>
      </c>
      <c r="F869" s="1" t="s">
        <v>6622</v>
      </c>
      <c r="G869" s="1" t="e">
        <f>-ive</f>
        <v>#NAME?</v>
      </c>
      <c r="I869" s="1" t="s">
        <v>7265</v>
      </c>
      <c r="J869" s="1" t="s">
        <v>5828</v>
      </c>
      <c r="K869" s="1" t="s">
        <v>7266</v>
      </c>
      <c r="L869" s="1" t="s">
        <v>7267</v>
      </c>
      <c r="M869" s="1" t="s">
        <v>7268</v>
      </c>
      <c r="N869" s="1" t="s">
        <v>7269</v>
      </c>
      <c r="O869" s="1" t="s">
        <v>7270</v>
      </c>
    </row>
    <row r="870" s="1" customFormat="1" spans="1:15">
      <c r="A870" s="1" t="s">
        <v>15</v>
      </c>
      <c r="B870" s="1" t="s">
        <v>7271</v>
      </c>
      <c r="C870" s="1" t="s">
        <v>17</v>
      </c>
      <c r="D870" s="1" t="s">
        <v>5826</v>
      </c>
      <c r="F870" s="1" t="s">
        <v>7272</v>
      </c>
      <c r="I870" s="1" t="s">
        <v>7273</v>
      </c>
      <c r="J870" s="1" t="s">
        <v>7274</v>
      </c>
      <c r="K870" s="1" t="s">
        <v>7275</v>
      </c>
      <c r="L870" s="1" t="s">
        <v>7276</v>
      </c>
      <c r="M870" s="1" t="s">
        <v>7277</v>
      </c>
      <c r="N870" s="1" t="s">
        <v>7278</v>
      </c>
      <c r="O870" s="1" t="s">
        <v>7279</v>
      </c>
    </row>
    <row r="871" s="1" customFormat="1" spans="1:15">
      <c r="A871" s="1" t="s">
        <v>15</v>
      </c>
      <c r="B871" s="1" t="s">
        <v>7280</v>
      </c>
      <c r="C871" s="1" t="s">
        <v>17</v>
      </c>
      <c r="D871" s="1" t="s">
        <v>5826</v>
      </c>
      <c r="F871" s="1" t="s">
        <v>7281</v>
      </c>
      <c r="G871" s="1" t="e">
        <f>-ion</f>
        <v>#NAME?</v>
      </c>
      <c r="I871" s="1" t="s">
        <v>7282</v>
      </c>
      <c r="J871" s="1" t="s">
        <v>7283</v>
      </c>
      <c r="K871" s="1" t="s">
        <v>7284</v>
      </c>
      <c r="L871" s="1" t="s">
        <v>7285</v>
      </c>
      <c r="M871" s="1" t="s">
        <v>7286</v>
      </c>
      <c r="N871" s="1" t="s">
        <v>7287</v>
      </c>
      <c r="O871" s="1" t="s">
        <v>7288</v>
      </c>
    </row>
    <row r="872" s="1" customFormat="1" spans="1:15">
      <c r="A872" s="1" t="s">
        <v>15</v>
      </c>
      <c r="B872" s="1" t="s">
        <v>7289</v>
      </c>
      <c r="C872" s="1" t="s">
        <v>17</v>
      </c>
      <c r="D872" s="1" t="s">
        <v>5826</v>
      </c>
      <c r="F872" s="1" t="s">
        <v>7290</v>
      </c>
      <c r="I872" s="1" t="s">
        <v>7291</v>
      </c>
      <c r="J872" s="1" t="s">
        <v>7292</v>
      </c>
      <c r="K872" s="1" t="s">
        <v>7293</v>
      </c>
      <c r="L872" s="1" t="s">
        <v>7294</v>
      </c>
      <c r="M872" s="1" t="s">
        <v>7295</v>
      </c>
      <c r="N872" s="1" t="s">
        <v>7296</v>
      </c>
      <c r="O872" s="1" t="s">
        <v>7297</v>
      </c>
    </row>
    <row r="873" s="1" customFormat="1" spans="1:15">
      <c r="A873" s="1" t="s">
        <v>15</v>
      </c>
      <c r="B873" s="1" t="s">
        <v>7298</v>
      </c>
      <c r="C873" s="1" t="s">
        <v>27</v>
      </c>
      <c r="D873" s="1" t="s">
        <v>5826</v>
      </c>
      <c r="F873" s="1" t="s">
        <v>7299</v>
      </c>
      <c r="G873" s="1" t="e">
        <f>-ic</f>
        <v>#NAME?</v>
      </c>
      <c r="H873" s="1" t="e">
        <f>-al</f>
        <v>#NAME?</v>
      </c>
      <c r="I873" s="1" t="s">
        <v>7300</v>
      </c>
      <c r="J873" s="1" t="s">
        <v>7301</v>
      </c>
      <c r="K873" s="1" t="s">
        <v>7302</v>
      </c>
      <c r="L873" s="1" t="s">
        <v>7303</v>
      </c>
      <c r="M873" s="1" t="s">
        <v>7304</v>
      </c>
      <c r="N873" s="1" t="s">
        <v>7305</v>
      </c>
      <c r="O873" s="1" t="s">
        <v>7306</v>
      </c>
    </row>
    <row r="874" s="1" customFormat="1" spans="1:15">
      <c r="A874" s="1" t="s">
        <v>15</v>
      </c>
      <c r="B874" s="1" t="s">
        <v>7307</v>
      </c>
      <c r="C874" s="1" t="s">
        <v>17</v>
      </c>
      <c r="D874" s="1" t="s">
        <v>5826</v>
      </c>
      <c r="F874" s="1" t="s">
        <v>7308</v>
      </c>
      <c r="I874" s="1" t="s">
        <v>7309</v>
      </c>
      <c r="J874" s="1" t="s">
        <v>7310</v>
      </c>
      <c r="K874" s="1" t="s">
        <v>7311</v>
      </c>
      <c r="L874" s="1" t="s">
        <v>7312</v>
      </c>
      <c r="M874" s="1" t="s">
        <v>7313</v>
      </c>
      <c r="N874" s="1" t="s">
        <v>7314</v>
      </c>
      <c r="O874" s="1" t="s">
        <v>7315</v>
      </c>
    </row>
    <row r="875" s="1" customFormat="1" spans="1:15">
      <c r="A875" s="1" t="s">
        <v>15</v>
      </c>
      <c r="B875" s="1" t="s">
        <v>7316</v>
      </c>
      <c r="C875" s="1" t="s">
        <v>27</v>
      </c>
      <c r="D875" s="1" t="s">
        <v>5826</v>
      </c>
      <c r="F875" s="1" t="s">
        <v>7317</v>
      </c>
      <c r="G875" s="1" t="e">
        <f>-itive</f>
        <v>#NAME?</v>
      </c>
      <c r="I875" s="1" t="s">
        <v>7318</v>
      </c>
      <c r="J875" s="1" t="s">
        <v>7319</v>
      </c>
      <c r="K875" s="1" t="s">
        <v>7320</v>
      </c>
      <c r="L875" s="1" t="s">
        <v>7321</v>
      </c>
      <c r="M875" s="1" t="s">
        <v>7322</v>
      </c>
      <c r="N875" s="1" t="s">
        <v>7323</v>
      </c>
      <c r="O875" s="1" t="s">
        <v>7324</v>
      </c>
    </row>
    <row r="876" s="1" customFormat="1" spans="1:15">
      <c r="A876" s="1" t="s">
        <v>15</v>
      </c>
      <c r="B876" s="1" t="s">
        <v>7325</v>
      </c>
      <c r="C876" s="1" t="s">
        <v>123</v>
      </c>
      <c r="D876" s="1" t="s">
        <v>5826</v>
      </c>
      <c r="F876" s="1" t="s">
        <v>7326</v>
      </c>
      <c r="G876" s="1" t="e">
        <f>-ate</f>
        <v>#NAME?</v>
      </c>
      <c r="I876" s="1" t="s">
        <v>7327</v>
      </c>
      <c r="J876" s="1" t="s">
        <v>7328</v>
      </c>
      <c r="K876" s="1" t="s">
        <v>7329</v>
      </c>
      <c r="L876" s="1" t="s">
        <v>7330</v>
      </c>
      <c r="M876" s="1" t="s">
        <v>7331</v>
      </c>
      <c r="N876" s="1" t="s">
        <v>7332</v>
      </c>
      <c r="O876" s="1" t="s">
        <v>7333</v>
      </c>
    </row>
    <row r="877" s="1" customFormat="1" spans="1:15">
      <c r="A877" s="1" t="s">
        <v>15</v>
      </c>
      <c r="B877" s="1" t="s">
        <v>7334</v>
      </c>
      <c r="C877" s="1" t="s">
        <v>17</v>
      </c>
      <c r="D877" s="1" t="s">
        <v>5826</v>
      </c>
      <c r="F877" s="1" t="s">
        <v>7335</v>
      </c>
      <c r="I877" s="1" t="s">
        <v>7336</v>
      </c>
      <c r="J877" s="1" t="s">
        <v>7337</v>
      </c>
      <c r="K877" s="1" t="s">
        <v>7338</v>
      </c>
      <c r="L877" s="1" t="s">
        <v>7339</v>
      </c>
      <c r="M877" s="1" t="s">
        <v>7340</v>
      </c>
      <c r="N877" s="1" t="s">
        <v>7341</v>
      </c>
      <c r="O877" s="1" t="s">
        <v>7342</v>
      </c>
    </row>
    <row r="878" s="1" customFormat="1" spans="1:15">
      <c r="A878" s="1" t="s">
        <v>15</v>
      </c>
      <c r="B878" s="1" t="s">
        <v>7343</v>
      </c>
      <c r="C878" s="1" t="s">
        <v>17</v>
      </c>
      <c r="D878" s="1" t="s">
        <v>5826</v>
      </c>
      <c r="F878" s="1" t="s">
        <v>7344</v>
      </c>
      <c r="I878" s="1" t="s">
        <v>7345</v>
      </c>
      <c r="J878" s="1" t="s">
        <v>7346</v>
      </c>
      <c r="K878" s="1" t="s">
        <v>7347</v>
      </c>
      <c r="L878" s="1" t="s">
        <v>7348</v>
      </c>
      <c r="M878" s="1" t="s">
        <v>7349</v>
      </c>
      <c r="N878" s="1" t="s">
        <v>7350</v>
      </c>
      <c r="O878" s="1" t="s">
        <v>7351</v>
      </c>
    </row>
    <row r="879" s="1" customFormat="1" spans="1:15">
      <c r="A879" s="1" t="s">
        <v>15</v>
      </c>
      <c r="B879" s="1" t="s">
        <v>7352</v>
      </c>
      <c r="C879" s="1" t="s">
        <v>17</v>
      </c>
      <c r="D879" s="1" t="s">
        <v>3552</v>
      </c>
      <c r="F879" s="1" t="s">
        <v>7353</v>
      </c>
      <c r="G879" s="1" t="e">
        <f>-is</f>
        <v>#NAME?</v>
      </c>
      <c r="I879" s="1" t="s">
        <v>7354</v>
      </c>
      <c r="J879" s="1" t="s">
        <v>7355</v>
      </c>
      <c r="K879" s="1" t="s">
        <v>7356</v>
      </c>
      <c r="L879" s="1" t="s">
        <v>7357</v>
      </c>
      <c r="M879" s="1" t="s">
        <v>7358</v>
      </c>
      <c r="N879" s="1" t="s">
        <v>7359</v>
      </c>
      <c r="O879" s="1" t="s">
        <v>7360</v>
      </c>
    </row>
    <row r="880" s="1" customFormat="1" spans="1:15">
      <c r="A880" s="1" t="s">
        <v>15</v>
      </c>
      <c r="B880" s="1" t="s">
        <v>7361</v>
      </c>
      <c r="C880" s="1" t="s">
        <v>27</v>
      </c>
      <c r="D880" s="1" t="s">
        <v>3552</v>
      </c>
      <c r="F880" s="1" t="s">
        <v>7362</v>
      </c>
      <c r="G880" s="1" t="e">
        <f>-ic</f>
        <v>#NAME?</v>
      </c>
      <c r="H880" s="1" t="e">
        <f>-al</f>
        <v>#NAME?</v>
      </c>
      <c r="I880" s="1" t="s">
        <v>7363</v>
      </c>
      <c r="J880" s="1" t="s">
        <v>7364</v>
      </c>
      <c r="K880" s="1" t="s">
        <v>7365</v>
      </c>
      <c r="L880" s="1" t="s">
        <v>7366</v>
      </c>
      <c r="M880" s="1" t="s">
        <v>7367</v>
      </c>
      <c r="N880" s="1" t="s">
        <v>7368</v>
      </c>
      <c r="O880" s="1" t="s">
        <v>7369</v>
      </c>
    </row>
    <row r="881" s="1" customFormat="1" spans="1:15">
      <c r="A881" s="1" t="s">
        <v>15</v>
      </c>
      <c r="B881" s="1" t="s">
        <v>7370</v>
      </c>
      <c r="C881" s="1" t="s">
        <v>17</v>
      </c>
      <c r="D881" s="1" t="s">
        <v>3552</v>
      </c>
      <c r="F881" s="1" t="s">
        <v>7299</v>
      </c>
      <c r="G881" s="1" t="e">
        <f>-e</f>
        <v>#NAME?</v>
      </c>
      <c r="I881" s="1" t="s">
        <v>7371</v>
      </c>
      <c r="J881" s="1" t="s">
        <v>7372</v>
      </c>
      <c r="K881" s="1" t="s">
        <v>7373</v>
      </c>
      <c r="L881" s="1" t="s">
        <v>7374</v>
      </c>
      <c r="M881" s="1" t="s">
        <v>7375</v>
      </c>
      <c r="N881" s="1" t="s">
        <v>7376</v>
      </c>
      <c r="O881" s="1" t="s">
        <v>7377</v>
      </c>
    </row>
    <row r="882" s="1" customFormat="1" spans="1:15">
      <c r="A882" s="1" t="s">
        <v>15</v>
      </c>
      <c r="B882" s="1" t="s">
        <v>7378</v>
      </c>
      <c r="C882" s="1" t="s">
        <v>27</v>
      </c>
      <c r="D882" s="1" t="s">
        <v>3552</v>
      </c>
      <c r="F882" s="1" t="s">
        <v>7379</v>
      </c>
      <c r="G882" s="1" t="e">
        <f>-ic</f>
        <v>#NAME?</v>
      </c>
      <c r="I882" s="1" t="s">
        <v>7380</v>
      </c>
      <c r="J882" s="1" t="s">
        <v>7381</v>
      </c>
      <c r="K882" s="1" t="s">
        <v>7382</v>
      </c>
      <c r="L882" s="1" t="s">
        <v>7383</v>
      </c>
      <c r="M882" s="1" t="s">
        <v>7384</v>
      </c>
      <c r="N882" s="1" t="s">
        <v>7385</v>
      </c>
      <c r="O882" s="1" t="s">
        <v>7386</v>
      </c>
    </row>
    <row r="883" s="1" customFormat="1" spans="1:15">
      <c r="A883" s="1" t="s">
        <v>15</v>
      </c>
      <c r="B883" s="1" t="s">
        <v>7387</v>
      </c>
      <c r="C883" s="1" t="s">
        <v>17</v>
      </c>
      <c r="D883" s="1" t="s">
        <v>3552</v>
      </c>
      <c r="F883" s="1" t="s">
        <v>7281</v>
      </c>
      <c r="G883" s="1" t="e">
        <f>-ion</f>
        <v>#NAME?</v>
      </c>
      <c r="I883" s="1" t="s">
        <v>7388</v>
      </c>
      <c r="J883" s="1" t="s">
        <v>7389</v>
      </c>
      <c r="K883" s="1" t="s">
        <v>7390</v>
      </c>
      <c r="L883" s="1" t="s">
        <v>7391</v>
      </c>
      <c r="M883" s="1" t="s">
        <v>7392</v>
      </c>
      <c r="N883" s="1" t="s">
        <v>7393</v>
      </c>
      <c r="O883" s="1" t="s">
        <v>7394</v>
      </c>
    </row>
    <row r="884" s="1" customFormat="1" spans="1:15">
      <c r="A884" s="1" t="s">
        <v>15</v>
      </c>
      <c r="B884" s="1" t="s">
        <v>7395</v>
      </c>
      <c r="C884" s="1" t="s">
        <v>17</v>
      </c>
      <c r="D884" s="1" t="s">
        <v>3552</v>
      </c>
      <c r="F884" s="1" t="s">
        <v>6342</v>
      </c>
      <c r="G884" s="1" t="e">
        <f>-ia</f>
        <v>#NAME?</v>
      </c>
      <c r="I884" s="1" t="s">
        <v>7396</v>
      </c>
      <c r="J884" s="1" t="s">
        <v>7397</v>
      </c>
      <c r="K884" s="1" t="s">
        <v>7398</v>
      </c>
      <c r="L884" s="1" t="s">
        <v>7399</v>
      </c>
      <c r="M884" s="1" t="s">
        <v>7400</v>
      </c>
      <c r="N884" s="1" t="s">
        <v>7401</v>
      </c>
      <c r="O884" s="1" t="s">
        <v>7402</v>
      </c>
    </row>
    <row r="885" s="1" customFormat="1" spans="1:15">
      <c r="A885" s="1" t="s">
        <v>15</v>
      </c>
      <c r="B885" s="1" t="s">
        <v>7403</v>
      </c>
      <c r="C885" s="1" t="s">
        <v>17</v>
      </c>
      <c r="D885" s="1" t="s">
        <v>3552</v>
      </c>
      <c r="F885" s="1" t="s">
        <v>7404</v>
      </c>
      <c r="G885" s="1" t="e">
        <f>-em</f>
        <v>#NAME?</v>
      </c>
      <c r="H885" s="1" t="e">
        <f>-ia</f>
        <v>#NAME?</v>
      </c>
      <c r="I885" s="1" t="s">
        <v>7405</v>
      </c>
      <c r="J885" s="1" t="s">
        <v>7406</v>
      </c>
      <c r="K885" s="1" t="s">
        <v>7407</v>
      </c>
      <c r="L885" s="1" t="s">
        <v>7408</v>
      </c>
      <c r="M885" s="1" t="s">
        <v>7409</v>
      </c>
      <c r="N885" s="1" t="s">
        <v>7410</v>
      </c>
      <c r="O885" s="1" t="s">
        <v>7411</v>
      </c>
    </row>
    <row r="886" s="1" customFormat="1" spans="1:15">
      <c r="A886" s="1" t="s">
        <v>15</v>
      </c>
      <c r="B886" s="1" t="s">
        <v>7412</v>
      </c>
      <c r="C886" s="1" t="s">
        <v>17</v>
      </c>
      <c r="D886" s="1" t="s">
        <v>7413</v>
      </c>
      <c r="F886" s="1" t="s">
        <v>7414</v>
      </c>
      <c r="G886" s="1" t="e">
        <f>-ia</f>
        <v>#NAME?</v>
      </c>
      <c r="I886" s="1" t="s">
        <v>7415</v>
      </c>
      <c r="J886" s="1" t="s">
        <v>7416</v>
      </c>
      <c r="K886" s="1" t="s">
        <v>7417</v>
      </c>
      <c r="L886" s="1" t="s">
        <v>7418</v>
      </c>
      <c r="M886" s="1" t="s">
        <v>7419</v>
      </c>
      <c r="N886" s="1" t="s">
        <v>7420</v>
      </c>
      <c r="O886" s="1" t="s">
        <v>7421</v>
      </c>
    </row>
    <row r="887" s="1" customFormat="1" spans="1:15">
      <c r="A887" s="1" t="s">
        <v>15</v>
      </c>
      <c r="B887" s="1" t="s">
        <v>7422</v>
      </c>
      <c r="C887" s="1" t="s">
        <v>27</v>
      </c>
      <c r="D887" s="1" t="s">
        <v>3552</v>
      </c>
      <c r="F887" s="1" t="s">
        <v>7423</v>
      </c>
      <c r="G887" s="1" t="e">
        <f>-ic</f>
        <v>#NAME?</v>
      </c>
      <c r="I887" s="1" t="s">
        <v>7424</v>
      </c>
      <c r="J887" s="1" t="s">
        <v>7425</v>
      </c>
      <c r="K887" s="1" t="s">
        <v>7426</v>
      </c>
      <c r="L887" s="1" t="s">
        <v>7427</v>
      </c>
      <c r="M887" s="1" t="s">
        <v>7428</v>
      </c>
      <c r="N887" s="1" t="s">
        <v>7429</v>
      </c>
      <c r="O887" s="1" t="s">
        <v>7430</v>
      </c>
    </row>
    <row r="888" s="1" customFormat="1" spans="1:15">
      <c r="A888" s="1" t="s">
        <v>15</v>
      </c>
      <c r="B888" s="1" t="s">
        <v>7431</v>
      </c>
      <c r="C888" s="1" t="s">
        <v>27</v>
      </c>
      <c r="D888" s="1" t="s">
        <v>3552</v>
      </c>
      <c r="F888" s="1" t="s">
        <v>7299</v>
      </c>
      <c r="G888" s="1" t="e">
        <f>-ic</f>
        <v>#NAME?</v>
      </c>
      <c r="H888" s="1" t="e">
        <f>-al</f>
        <v>#NAME?</v>
      </c>
      <c r="I888" s="1" t="s">
        <v>7432</v>
      </c>
      <c r="J888" s="1" t="s">
        <v>7433</v>
      </c>
      <c r="K888" s="1" t="s">
        <v>7434</v>
      </c>
      <c r="L888" s="1" t="s">
        <v>7435</v>
      </c>
      <c r="M888" s="1" t="s">
        <v>7436</v>
      </c>
      <c r="N888" s="1" t="s">
        <v>7437</v>
      </c>
      <c r="O888" s="1" t="s">
        <v>7438</v>
      </c>
    </row>
    <row r="889" s="1" customFormat="1" spans="1:15">
      <c r="A889" s="1" t="s">
        <v>15</v>
      </c>
      <c r="B889" s="1" t="s">
        <v>6779</v>
      </c>
      <c r="C889" s="1" t="s">
        <v>27</v>
      </c>
      <c r="D889" s="1" t="s">
        <v>1342</v>
      </c>
      <c r="F889" s="1" t="s">
        <v>6780</v>
      </c>
      <c r="G889" s="1" t="e">
        <f>-ible</f>
        <v>#NAME?</v>
      </c>
      <c r="I889" s="1" t="s">
        <v>7439</v>
      </c>
      <c r="J889" s="1" t="s">
        <v>6782</v>
      </c>
      <c r="K889" s="1" t="s">
        <v>6783</v>
      </c>
      <c r="L889" s="1" t="s">
        <v>7440</v>
      </c>
      <c r="M889" s="1" t="s">
        <v>7441</v>
      </c>
      <c r="N889" s="1" t="s">
        <v>7442</v>
      </c>
      <c r="O889" s="1" t="s">
        <v>7443</v>
      </c>
    </row>
    <row r="890" s="1" customFormat="1" spans="1:15">
      <c r="A890" s="1" t="s">
        <v>15</v>
      </c>
      <c r="B890" s="1" t="s">
        <v>7444</v>
      </c>
      <c r="C890" s="1" t="s">
        <v>27</v>
      </c>
      <c r="D890" s="1" t="s">
        <v>124</v>
      </c>
      <c r="F890" s="1" t="s">
        <v>7445</v>
      </c>
      <c r="I890" s="1" t="s">
        <v>7446</v>
      </c>
      <c r="J890" s="1" t="s">
        <v>7447</v>
      </c>
      <c r="K890" s="1" t="s">
        <v>7448</v>
      </c>
      <c r="L890" s="1" t="s">
        <v>7449</v>
      </c>
      <c r="M890" s="1" t="s">
        <v>7450</v>
      </c>
      <c r="N890" s="1" t="s">
        <v>7451</v>
      </c>
      <c r="O890" s="1" t="s">
        <v>7452</v>
      </c>
    </row>
    <row r="891" s="1" customFormat="1" spans="1:15">
      <c r="A891" s="1" t="s">
        <v>15</v>
      </c>
      <c r="B891" s="1" t="s">
        <v>5134</v>
      </c>
      <c r="C891" s="1" t="s">
        <v>27</v>
      </c>
      <c r="D891" s="1" t="s">
        <v>3894</v>
      </c>
      <c r="F891" s="1" t="s">
        <v>5095</v>
      </c>
      <c r="G891" s="1" t="e">
        <f>-al</f>
        <v>#NAME?</v>
      </c>
      <c r="I891" s="1" t="s">
        <v>7453</v>
      </c>
      <c r="J891" s="1" t="s">
        <v>7454</v>
      </c>
      <c r="K891" s="1" t="s">
        <v>5136</v>
      </c>
      <c r="L891" s="1" t="s">
        <v>7455</v>
      </c>
      <c r="M891" s="1" t="s">
        <v>7456</v>
      </c>
      <c r="N891" s="1" t="s">
        <v>7457</v>
      </c>
      <c r="O891" s="1" t="s">
        <v>7458</v>
      </c>
    </row>
    <row r="892" s="1" customFormat="1" spans="1:15">
      <c r="A892" s="1" t="s">
        <v>15</v>
      </c>
      <c r="B892" s="1" t="s">
        <v>7459</v>
      </c>
      <c r="C892" s="1" t="s">
        <v>27</v>
      </c>
      <c r="D892" s="1" t="s">
        <v>7460</v>
      </c>
      <c r="F892" s="1" t="s">
        <v>7461</v>
      </c>
      <c r="G892" s="1" t="e">
        <f>-ar</f>
        <v>#NAME?</v>
      </c>
      <c r="I892" s="1" t="s">
        <v>7462</v>
      </c>
      <c r="J892" s="1" t="s">
        <v>7463</v>
      </c>
      <c r="K892" s="1" t="s">
        <v>7464</v>
      </c>
      <c r="L892" s="1" t="s">
        <v>7465</v>
      </c>
      <c r="M892" s="1" t="s">
        <v>7466</v>
      </c>
      <c r="N892" s="1" t="s">
        <v>7467</v>
      </c>
      <c r="O892" s="1" t="s">
        <v>7468</v>
      </c>
    </row>
    <row r="893" s="1" customFormat="1" spans="1:15">
      <c r="A893" s="1" t="s">
        <v>15</v>
      </c>
      <c r="B893" s="1" t="s">
        <v>7469</v>
      </c>
      <c r="C893" s="1" t="s">
        <v>27</v>
      </c>
      <c r="D893" s="1" t="s">
        <v>124</v>
      </c>
      <c r="F893" s="1" t="s">
        <v>7470</v>
      </c>
      <c r="G893" s="1" t="e">
        <f>-ible</f>
        <v>#NAME?</v>
      </c>
      <c r="I893" s="1" t="s">
        <v>7471</v>
      </c>
      <c r="J893" s="1" t="s">
        <v>7472</v>
      </c>
      <c r="K893" s="1" t="s">
        <v>7473</v>
      </c>
      <c r="L893" s="1" t="s">
        <v>7474</v>
      </c>
      <c r="M893" s="1" t="s">
        <v>7475</v>
      </c>
      <c r="N893" s="1" t="s">
        <v>7476</v>
      </c>
      <c r="O893" s="1" t="s">
        <v>7477</v>
      </c>
    </row>
    <row r="894" s="1" customFormat="1" spans="1:15">
      <c r="A894" s="1" t="s">
        <v>15</v>
      </c>
      <c r="B894" s="1" t="s">
        <v>6797</v>
      </c>
      <c r="C894" s="1" t="s">
        <v>27</v>
      </c>
      <c r="D894" s="1" t="s">
        <v>1342</v>
      </c>
      <c r="F894" s="1" t="s">
        <v>7478</v>
      </c>
      <c r="G894" s="1" t="e">
        <f>-ent</f>
        <v>#NAME?</v>
      </c>
      <c r="I894" s="1" t="s">
        <v>7479</v>
      </c>
      <c r="J894" s="1" t="s">
        <v>7480</v>
      </c>
      <c r="K894" s="1" t="s">
        <v>6801</v>
      </c>
      <c r="L894" s="1" t="s">
        <v>7481</v>
      </c>
      <c r="M894" s="1" t="s">
        <v>7482</v>
      </c>
      <c r="N894" s="1" t="s">
        <v>7483</v>
      </c>
      <c r="O894" s="1" t="s">
        <v>7484</v>
      </c>
    </row>
    <row r="895" s="1" customFormat="1" spans="1:15">
      <c r="A895" s="1" t="s">
        <v>15</v>
      </c>
      <c r="B895" s="1" t="s">
        <v>7485</v>
      </c>
      <c r="C895" s="1" t="s">
        <v>27</v>
      </c>
      <c r="D895" s="1" t="s">
        <v>3894</v>
      </c>
      <c r="F895" s="1" t="s">
        <v>4136</v>
      </c>
      <c r="G895" s="1" t="e">
        <f>-al</f>
        <v>#NAME?</v>
      </c>
      <c r="I895" s="1" t="s">
        <v>7486</v>
      </c>
      <c r="J895" s="1" t="s">
        <v>7487</v>
      </c>
      <c r="K895" s="1" t="s">
        <v>7488</v>
      </c>
      <c r="L895" s="1" t="s">
        <v>7489</v>
      </c>
      <c r="M895" s="1" t="s">
        <v>7490</v>
      </c>
      <c r="N895" s="1" t="s">
        <v>7491</v>
      </c>
      <c r="O895" s="1" t="s">
        <v>7492</v>
      </c>
    </row>
    <row r="896" s="1" customFormat="1" spans="1:15">
      <c r="A896" s="1" t="s">
        <v>15</v>
      </c>
      <c r="B896" s="1" t="s">
        <v>7493</v>
      </c>
      <c r="C896" s="1" t="s">
        <v>27</v>
      </c>
      <c r="D896" s="1" t="s">
        <v>124</v>
      </c>
      <c r="E896" s="1" t="s">
        <v>87</v>
      </c>
      <c r="F896" s="1" t="s">
        <v>7494</v>
      </c>
      <c r="G896" s="1" t="e">
        <f>-ent</f>
        <v>#NAME?</v>
      </c>
      <c r="I896" s="1" t="s">
        <v>7495</v>
      </c>
      <c r="J896" s="1" t="s">
        <v>7496</v>
      </c>
      <c r="K896" s="1" t="s">
        <v>7497</v>
      </c>
      <c r="L896" s="1" t="s">
        <v>7498</v>
      </c>
      <c r="M896" s="1" t="s">
        <v>7499</v>
      </c>
      <c r="N896" s="1" t="s">
        <v>7500</v>
      </c>
      <c r="O896" s="1" t="s">
        <v>7501</v>
      </c>
    </row>
    <row r="897" s="1" customFormat="1" spans="1:15">
      <c r="A897" s="1" t="s">
        <v>15</v>
      </c>
      <c r="B897" s="1" t="s">
        <v>7502</v>
      </c>
      <c r="C897" s="1" t="s">
        <v>27</v>
      </c>
      <c r="D897" s="1" t="s">
        <v>7460</v>
      </c>
      <c r="F897" s="1" t="s">
        <v>7503</v>
      </c>
      <c r="G897" s="1" t="e">
        <f>-ible</f>
        <v>#NAME?</v>
      </c>
      <c r="I897" s="1" t="s">
        <v>7504</v>
      </c>
      <c r="J897" s="1" t="s">
        <v>7505</v>
      </c>
      <c r="K897" s="1" t="s">
        <v>7506</v>
      </c>
      <c r="L897" s="1" t="s">
        <v>7507</v>
      </c>
      <c r="M897" s="1" t="s">
        <v>7508</v>
      </c>
      <c r="N897" s="1" t="s">
        <v>7509</v>
      </c>
      <c r="O897" s="1" t="s">
        <v>7510</v>
      </c>
    </row>
    <row r="898" s="1" customFormat="1" spans="1:15">
      <c r="A898" s="1" t="s">
        <v>15</v>
      </c>
      <c r="B898" s="1" t="s">
        <v>7511</v>
      </c>
      <c r="C898" s="1" t="s">
        <v>27</v>
      </c>
      <c r="D898" s="1" t="s">
        <v>1342</v>
      </c>
      <c r="F898" s="1" t="s">
        <v>7512</v>
      </c>
      <c r="G898" s="1" t="e">
        <f>-al</f>
        <v>#NAME?</v>
      </c>
      <c r="I898" s="1" t="s">
        <v>7513</v>
      </c>
      <c r="J898" s="1" t="s">
        <v>7514</v>
      </c>
      <c r="K898" s="1" t="s">
        <v>7515</v>
      </c>
      <c r="L898" s="1" t="s">
        <v>7516</v>
      </c>
      <c r="M898" s="1" t="s">
        <v>7517</v>
      </c>
      <c r="N898" s="1" t="s">
        <v>7518</v>
      </c>
      <c r="O898" s="1" t="s">
        <v>7519</v>
      </c>
    </row>
    <row r="899" s="1" customFormat="1" spans="1:15">
      <c r="A899" s="1" t="s">
        <v>15</v>
      </c>
      <c r="B899" s="1" t="s">
        <v>7520</v>
      </c>
      <c r="C899" s="1" t="s">
        <v>27</v>
      </c>
      <c r="D899" s="1" t="s">
        <v>806</v>
      </c>
      <c r="F899" s="1" t="s">
        <v>7521</v>
      </c>
      <c r="G899" s="1" t="e">
        <f>-ous</f>
        <v>#NAME?</v>
      </c>
      <c r="I899" s="1" t="s">
        <v>7522</v>
      </c>
      <c r="J899" s="1" t="s">
        <v>7523</v>
      </c>
      <c r="K899" s="1" t="s">
        <v>7524</v>
      </c>
      <c r="L899" s="1" t="s">
        <v>7525</v>
      </c>
      <c r="M899" s="1" t="s">
        <v>7526</v>
      </c>
      <c r="N899" s="1" t="s">
        <v>7527</v>
      </c>
      <c r="O899" s="1" t="s">
        <v>7528</v>
      </c>
    </row>
    <row r="900" s="1" customFormat="1" spans="1:15">
      <c r="A900" s="1" t="s">
        <v>15</v>
      </c>
      <c r="B900" s="1" t="s">
        <v>7529</v>
      </c>
      <c r="C900" s="1" t="s">
        <v>17</v>
      </c>
      <c r="D900" s="1" t="s">
        <v>806</v>
      </c>
      <c r="F900" s="1" t="s">
        <v>7530</v>
      </c>
      <c r="G900" s="1" t="e">
        <f>-e</f>
        <v>#NAME?</v>
      </c>
      <c r="I900" s="1" t="s">
        <v>7531</v>
      </c>
      <c r="J900" s="1" t="s">
        <v>7532</v>
      </c>
      <c r="K900" s="1" t="s">
        <v>7533</v>
      </c>
      <c r="L900" s="1" t="s">
        <v>7534</v>
      </c>
      <c r="M900" s="1" t="s">
        <v>7535</v>
      </c>
      <c r="N900" s="1" t="s">
        <v>7536</v>
      </c>
      <c r="O900" s="1" t="s">
        <v>7537</v>
      </c>
    </row>
    <row r="901" s="1" customFormat="1" spans="1:15">
      <c r="A901" s="1" t="s">
        <v>15</v>
      </c>
      <c r="B901" s="1" t="s">
        <v>805</v>
      </c>
      <c r="C901" s="1" t="s">
        <v>17</v>
      </c>
      <c r="D901" s="1" t="s">
        <v>806</v>
      </c>
      <c r="F901" s="1" t="s">
        <v>755</v>
      </c>
      <c r="I901" s="1" t="s">
        <v>7538</v>
      </c>
      <c r="K901" s="1" t="s">
        <v>809</v>
      </c>
      <c r="L901" s="1" t="s">
        <v>7539</v>
      </c>
      <c r="M901" s="1" t="s">
        <v>7540</v>
      </c>
      <c r="N901" s="1" t="s">
        <v>7541</v>
      </c>
      <c r="O901" s="1" t="s">
        <v>7542</v>
      </c>
    </row>
    <row r="902" s="1" customFormat="1" spans="1:15">
      <c r="A902" s="1" t="s">
        <v>15</v>
      </c>
      <c r="B902" s="1" t="s">
        <v>7543</v>
      </c>
      <c r="C902" s="1" t="s">
        <v>17</v>
      </c>
      <c r="D902" s="1" t="s">
        <v>806</v>
      </c>
      <c r="F902" s="1" t="s">
        <v>3633</v>
      </c>
      <c r="I902" s="1" t="s">
        <v>7544</v>
      </c>
      <c r="K902" s="1" t="s">
        <v>7545</v>
      </c>
      <c r="L902" s="1" t="s">
        <v>7546</v>
      </c>
      <c r="M902" s="1" t="s">
        <v>7547</v>
      </c>
      <c r="N902" s="1" t="s">
        <v>7548</v>
      </c>
      <c r="O902" s="1" t="s">
        <v>7549</v>
      </c>
    </row>
    <row r="903" s="1" customFormat="1" spans="1:15">
      <c r="A903" s="1" t="s">
        <v>15</v>
      </c>
      <c r="B903" s="1" t="s">
        <v>7550</v>
      </c>
      <c r="C903" s="1" t="s">
        <v>105</v>
      </c>
      <c r="D903" s="1" t="s">
        <v>806</v>
      </c>
      <c r="F903" s="1" t="s">
        <v>7551</v>
      </c>
      <c r="G903" s="1" t="e">
        <f>-ual</f>
        <v>#NAME?</v>
      </c>
      <c r="I903" s="1" t="s">
        <v>7552</v>
      </c>
      <c r="K903" s="1" t="s">
        <v>7553</v>
      </c>
      <c r="L903" s="1" t="s">
        <v>7554</v>
      </c>
      <c r="M903" s="1" t="s">
        <v>7555</v>
      </c>
      <c r="N903" s="1" t="s">
        <v>7556</v>
      </c>
      <c r="O903" s="1" t="s">
        <v>7557</v>
      </c>
    </row>
    <row r="904" s="1" customFormat="1" spans="1:15">
      <c r="A904" s="1" t="s">
        <v>15</v>
      </c>
      <c r="B904" s="1" t="s">
        <v>7558</v>
      </c>
      <c r="C904" s="1" t="s">
        <v>123</v>
      </c>
      <c r="D904" s="1" t="s">
        <v>806</v>
      </c>
      <c r="F904" s="1" t="s">
        <v>624</v>
      </c>
      <c r="G904" s="1" t="e">
        <f>-ize</f>
        <v>#NAME?</v>
      </c>
      <c r="I904" s="1" t="s">
        <v>7559</v>
      </c>
      <c r="K904" s="1" t="s">
        <v>7560</v>
      </c>
      <c r="L904" s="1" t="s">
        <v>7561</v>
      </c>
      <c r="M904" s="1" t="s">
        <v>7562</v>
      </c>
      <c r="N904" s="1" t="s">
        <v>7563</v>
      </c>
      <c r="O904" s="1" t="s">
        <v>7564</v>
      </c>
    </row>
    <row r="905" s="1" customFormat="1" spans="1:15">
      <c r="A905" s="1" t="s">
        <v>15</v>
      </c>
      <c r="B905" s="1" t="s">
        <v>7565</v>
      </c>
      <c r="C905" s="1" t="s">
        <v>27</v>
      </c>
      <c r="D905" s="1" t="s">
        <v>806</v>
      </c>
      <c r="F905" s="1" t="s">
        <v>7566</v>
      </c>
      <c r="G905" s="1" t="e">
        <f>-ic</f>
        <v>#NAME?</v>
      </c>
      <c r="I905" s="1" t="s">
        <v>7567</v>
      </c>
      <c r="K905" s="1" t="s">
        <v>7568</v>
      </c>
      <c r="L905" s="1" t="s">
        <v>7569</v>
      </c>
      <c r="M905" s="1" t="s">
        <v>7570</v>
      </c>
      <c r="N905" s="1" t="s">
        <v>7571</v>
      </c>
      <c r="O905" s="1" t="s">
        <v>7572</v>
      </c>
    </row>
    <row r="906" s="1" customFormat="1" spans="1:15">
      <c r="A906" s="1" t="s">
        <v>15</v>
      </c>
      <c r="B906" s="1" t="s">
        <v>7573</v>
      </c>
      <c r="C906" s="1" t="s">
        <v>17</v>
      </c>
      <c r="D906" s="1" t="s">
        <v>806</v>
      </c>
      <c r="F906" s="1" t="s">
        <v>563</v>
      </c>
      <c r="G906" s="1" t="e">
        <f>-y</f>
        <v>#NAME?</v>
      </c>
      <c r="I906" s="1" t="s">
        <v>7574</v>
      </c>
      <c r="K906" s="1" t="s">
        <v>7575</v>
      </c>
      <c r="L906" s="1" t="s">
        <v>7576</v>
      </c>
      <c r="M906" s="1" t="s">
        <v>7577</v>
      </c>
      <c r="N906" s="1" t="s">
        <v>7578</v>
      </c>
      <c r="O906" s="1" t="s">
        <v>7579</v>
      </c>
    </row>
    <row r="907" s="1" customFormat="1" spans="1:15">
      <c r="A907" s="1" t="s">
        <v>15</v>
      </c>
      <c r="B907" s="1" t="s">
        <v>7580</v>
      </c>
      <c r="C907" s="1" t="s">
        <v>27</v>
      </c>
      <c r="D907" s="1" t="s">
        <v>806</v>
      </c>
      <c r="F907" s="1" t="s">
        <v>1768</v>
      </c>
      <c r="G907" s="1" t="e">
        <f>-ic</f>
        <v>#NAME?</v>
      </c>
      <c r="I907" s="1" t="s">
        <v>7581</v>
      </c>
      <c r="K907" s="1" t="s">
        <v>7582</v>
      </c>
      <c r="L907" s="1" t="s">
        <v>7583</v>
      </c>
      <c r="M907" s="1" t="s">
        <v>7584</v>
      </c>
      <c r="N907" s="1" t="s">
        <v>7585</v>
      </c>
      <c r="O907" s="1" t="s">
        <v>7586</v>
      </c>
    </row>
    <row r="908" s="1" customFormat="1" spans="1:15">
      <c r="A908" s="1" t="s">
        <v>15</v>
      </c>
      <c r="B908" s="1" t="s">
        <v>7587</v>
      </c>
      <c r="C908" s="1" t="s">
        <v>17</v>
      </c>
      <c r="D908" s="1" t="s">
        <v>806</v>
      </c>
      <c r="F908" s="1" t="s">
        <v>7521</v>
      </c>
      <c r="G908" s="1" t="e">
        <f>-ity</f>
        <v>#NAME?</v>
      </c>
      <c r="I908" s="1" t="s">
        <v>7588</v>
      </c>
      <c r="K908" s="1" t="s">
        <v>7589</v>
      </c>
      <c r="L908" s="1" t="s">
        <v>7590</v>
      </c>
      <c r="M908" s="1" t="s">
        <v>7591</v>
      </c>
      <c r="N908" s="1" t="s">
        <v>7592</v>
      </c>
      <c r="O908" s="1" t="s">
        <v>7593</v>
      </c>
    </row>
    <row r="909" s="1" customFormat="1" spans="1:15">
      <c r="A909" s="1" t="s">
        <v>15</v>
      </c>
      <c r="B909" s="1" t="s">
        <v>7594</v>
      </c>
      <c r="C909" s="1" t="s">
        <v>27</v>
      </c>
      <c r="F909" s="1" t="s">
        <v>7595</v>
      </c>
      <c r="G909" s="1" t="e">
        <f>-ble</f>
        <v>#NAME?</v>
      </c>
      <c r="I909" s="1" t="s">
        <v>7596</v>
      </c>
      <c r="J909" s="1" t="s">
        <v>7597</v>
      </c>
      <c r="K909" s="1" t="s">
        <v>7598</v>
      </c>
      <c r="L909" s="1" t="s">
        <v>7599</v>
      </c>
      <c r="M909" s="1" t="s">
        <v>7600</v>
      </c>
      <c r="N909" s="1" t="s">
        <v>7601</v>
      </c>
      <c r="O909" s="1" t="s">
        <v>7602</v>
      </c>
    </row>
    <row r="910" s="1" customFormat="1" spans="1:15">
      <c r="A910" s="1" t="s">
        <v>15</v>
      </c>
      <c r="B910" s="1" t="s">
        <v>7603</v>
      </c>
      <c r="C910" s="1" t="s">
        <v>27</v>
      </c>
      <c r="F910" s="1" t="s">
        <v>7595</v>
      </c>
      <c r="G910" s="1" t="e">
        <f>-id</f>
        <v>#NAME?</v>
      </c>
      <c r="I910" s="1" t="s">
        <v>7604</v>
      </c>
      <c r="J910" s="1" t="s">
        <v>7605</v>
      </c>
      <c r="K910" s="1" t="s">
        <v>7606</v>
      </c>
      <c r="L910" s="1" t="s">
        <v>7607</v>
      </c>
      <c r="M910" s="1" t="s">
        <v>7608</v>
      </c>
      <c r="N910" s="1" t="s">
        <v>7609</v>
      </c>
      <c r="O910" s="1" t="s">
        <v>7610</v>
      </c>
    </row>
    <row r="911" s="1" customFormat="1" spans="1:15">
      <c r="A911" s="1" t="s">
        <v>15</v>
      </c>
      <c r="B911" s="1" t="s">
        <v>7611</v>
      </c>
      <c r="C911" s="1" t="s">
        <v>17</v>
      </c>
      <c r="F911" s="1" t="s">
        <v>7595</v>
      </c>
      <c r="G911" s="1" t="e">
        <f>-id</f>
        <v>#NAME?</v>
      </c>
      <c r="H911" s="1" t="e">
        <f>-ity</f>
        <v>#NAME?</v>
      </c>
      <c r="I911" s="1" t="s">
        <v>7612</v>
      </c>
      <c r="J911" s="1" t="s">
        <v>7613</v>
      </c>
      <c r="K911" s="1" t="s">
        <v>7614</v>
      </c>
      <c r="L911" s="1" t="s">
        <v>7615</v>
      </c>
      <c r="M911" s="1" t="s">
        <v>7616</v>
      </c>
      <c r="N911" s="1" t="s">
        <v>7617</v>
      </c>
      <c r="O911" s="1" t="s">
        <v>7618</v>
      </c>
    </row>
    <row r="912" s="1" customFormat="1" spans="1:15">
      <c r="A912" s="1" t="s">
        <v>15</v>
      </c>
      <c r="B912" s="1" t="s">
        <v>7619</v>
      </c>
      <c r="C912" s="1" t="s">
        <v>123</v>
      </c>
      <c r="F912" s="1" t="s">
        <v>7595</v>
      </c>
      <c r="G912" s="1" t="s">
        <v>2807</v>
      </c>
      <c r="H912" s="1" t="e">
        <f>-ate</f>
        <v>#NAME?</v>
      </c>
      <c r="I912" s="1" t="s">
        <v>7620</v>
      </c>
      <c r="J912" s="1" t="s">
        <v>7621</v>
      </c>
      <c r="K912" s="1" t="s">
        <v>7622</v>
      </c>
      <c r="L912" s="1" t="s">
        <v>7623</v>
      </c>
      <c r="M912" s="1" t="s">
        <v>7624</v>
      </c>
      <c r="N912" s="1" t="s">
        <v>7625</v>
      </c>
      <c r="O912" s="1" t="s">
        <v>7626</v>
      </c>
    </row>
    <row r="913" s="1" customFormat="1" spans="1:15">
      <c r="A913" s="1" t="s">
        <v>15</v>
      </c>
      <c r="B913" s="1" t="s">
        <v>7627</v>
      </c>
      <c r="C913" s="1" t="s">
        <v>17</v>
      </c>
      <c r="F913" s="1" t="s">
        <v>7595</v>
      </c>
      <c r="G913" s="1" t="e">
        <f>-ility</f>
        <v>#NAME?</v>
      </c>
      <c r="I913" s="1" t="s">
        <v>7628</v>
      </c>
      <c r="J913" s="1" t="s">
        <v>7629</v>
      </c>
      <c r="K913" s="1" t="s">
        <v>7630</v>
      </c>
      <c r="L913" s="1" t="s">
        <v>7631</v>
      </c>
      <c r="M913" s="1" t="s">
        <v>7632</v>
      </c>
      <c r="N913" s="1" t="s">
        <v>7633</v>
      </c>
      <c r="O913" s="1" t="s">
        <v>7634</v>
      </c>
    </row>
    <row r="914" s="1" customFormat="1" spans="1:15">
      <c r="A914" s="1" t="s">
        <v>15</v>
      </c>
      <c r="B914" s="1" t="s">
        <v>7635</v>
      </c>
      <c r="C914" s="1" t="s">
        <v>123</v>
      </c>
      <c r="D914" s="1" t="s">
        <v>316</v>
      </c>
      <c r="F914" s="1" t="s">
        <v>7595</v>
      </c>
      <c r="G914" s="1" t="e">
        <f>-e</f>
        <v>#NAME?</v>
      </c>
      <c r="I914" s="1" t="s">
        <v>7636</v>
      </c>
      <c r="J914" s="1" t="s">
        <v>7637</v>
      </c>
      <c r="K914" s="1" t="s">
        <v>7638</v>
      </c>
      <c r="L914" s="1" t="s">
        <v>7639</v>
      </c>
      <c r="M914" s="1" t="s">
        <v>7640</v>
      </c>
      <c r="N914" s="1" t="s">
        <v>7641</v>
      </c>
      <c r="O914" s="1" t="s">
        <v>7642</v>
      </c>
    </row>
    <row r="915" s="1" customFormat="1" spans="1:15">
      <c r="A915" s="1" t="s">
        <v>15</v>
      </c>
      <c r="B915" s="1" t="s">
        <v>7643</v>
      </c>
      <c r="C915" s="1" t="s">
        <v>123</v>
      </c>
      <c r="D915" s="1" t="s">
        <v>124</v>
      </c>
      <c r="F915" s="1" t="s">
        <v>7595</v>
      </c>
      <c r="G915" s="1" t="e">
        <f>-e</f>
        <v>#NAME?</v>
      </c>
      <c r="I915" s="1" t="s">
        <v>7644</v>
      </c>
      <c r="J915" s="1" t="s">
        <v>7645</v>
      </c>
      <c r="K915" s="1" t="s">
        <v>7646</v>
      </c>
      <c r="L915" s="1" t="s">
        <v>7647</v>
      </c>
      <c r="M915" s="1" t="s">
        <v>7648</v>
      </c>
      <c r="N915" s="1" t="s">
        <v>7649</v>
      </c>
      <c r="O915" s="1" t="s">
        <v>7650</v>
      </c>
    </row>
    <row r="916" s="1" customFormat="1" spans="1:15">
      <c r="A916" s="1" t="s">
        <v>15</v>
      </c>
      <c r="B916" s="1" t="s">
        <v>7651</v>
      </c>
      <c r="C916" s="1" t="s">
        <v>27</v>
      </c>
      <c r="D916" s="1" t="s">
        <v>1392</v>
      </c>
      <c r="F916" s="1" t="s">
        <v>7595</v>
      </c>
      <c r="G916" s="1" t="e">
        <f>-ous</f>
        <v>#NAME?</v>
      </c>
      <c r="I916" s="1" t="s">
        <v>7652</v>
      </c>
      <c r="J916" s="1" t="s">
        <v>7653</v>
      </c>
      <c r="K916" s="1" t="s">
        <v>7654</v>
      </c>
      <c r="L916" s="1" t="s">
        <v>7655</v>
      </c>
      <c r="M916" s="1" t="s">
        <v>7656</v>
      </c>
      <c r="N916" s="1" t="s">
        <v>7657</v>
      </c>
      <c r="O916" s="1" t="s">
        <v>7658</v>
      </c>
    </row>
    <row r="917" s="1" customFormat="1" spans="1:15">
      <c r="A917" s="1" t="s">
        <v>15</v>
      </c>
      <c r="B917" s="1" t="s">
        <v>7659</v>
      </c>
      <c r="C917" s="1" t="s">
        <v>17</v>
      </c>
      <c r="F917" s="1" t="s">
        <v>7595</v>
      </c>
      <c r="G917" s="1" t="e">
        <f>-us</f>
        <v>#NAME?</v>
      </c>
      <c r="I917" s="1" t="s">
        <v>7660</v>
      </c>
      <c r="J917" s="1" t="s">
        <v>7661</v>
      </c>
      <c r="K917" s="1" t="s">
        <v>7662</v>
      </c>
      <c r="L917" s="1" t="s">
        <v>7663</v>
      </c>
      <c r="M917" s="1" t="s">
        <v>7664</v>
      </c>
      <c r="N917" s="1" t="s">
        <v>7665</v>
      </c>
      <c r="O917" s="1" t="s">
        <v>7666</v>
      </c>
    </row>
    <row r="918" s="1" customFormat="1" spans="1:15">
      <c r="A918" s="1" t="s">
        <v>15</v>
      </c>
      <c r="B918" s="1" t="s">
        <v>7667</v>
      </c>
      <c r="C918" s="1" t="s">
        <v>17</v>
      </c>
      <c r="F918" s="1" t="s">
        <v>7595</v>
      </c>
      <c r="G918" s="1" t="s">
        <v>2807</v>
      </c>
      <c r="H918" s="1" t="e">
        <f>-ation</f>
        <v>#NAME?</v>
      </c>
      <c r="I918" s="1" t="s">
        <v>7668</v>
      </c>
      <c r="J918" s="1" t="s">
        <v>7669</v>
      </c>
      <c r="K918" s="1" t="s">
        <v>7670</v>
      </c>
      <c r="L918" s="1" t="s">
        <v>7671</v>
      </c>
      <c r="M918" s="1" t="s">
        <v>7672</v>
      </c>
      <c r="N918" s="1" t="s">
        <v>7673</v>
      </c>
      <c r="O918" s="1" t="s">
        <v>7674</v>
      </c>
    </row>
    <row r="919" s="1" customFormat="1" spans="1:15">
      <c r="A919" s="1" t="s">
        <v>15</v>
      </c>
      <c r="B919" s="1" t="s">
        <v>7675</v>
      </c>
      <c r="C919" s="1" t="s">
        <v>44</v>
      </c>
      <c r="F919" s="1" t="s">
        <v>7676</v>
      </c>
      <c r="G919" s="1" t="e">
        <f>-ate</f>
        <v>#NAME?</v>
      </c>
      <c r="I919" s="1" t="s">
        <v>7677</v>
      </c>
      <c r="J919" s="1" t="s">
        <v>7678</v>
      </c>
      <c r="K919" s="1" t="s">
        <v>7679</v>
      </c>
      <c r="L919" s="1" t="s">
        <v>7680</v>
      </c>
      <c r="M919" s="1" t="s">
        <v>7681</v>
      </c>
      <c r="N919" s="1" t="s">
        <v>7682</v>
      </c>
      <c r="O919" s="1" t="s">
        <v>7683</v>
      </c>
    </row>
    <row r="920" s="1" customFormat="1" spans="1:15">
      <c r="A920" s="1" t="s">
        <v>15</v>
      </c>
      <c r="B920" s="1" t="s">
        <v>7684</v>
      </c>
      <c r="C920" s="1" t="s">
        <v>123</v>
      </c>
      <c r="D920" s="1" t="s">
        <v>87</v>
      </c>
      <c r="F920" s="1" t="s">
        <v>7676</v>
      </c>
      <c r="G920" s="1" t="e">
        <f>-ate</f>
        <v>#NAME?</v>
      </c>
      <c r="I920" s="1" t="s">
        <v>7685</v>
      </c>
      <c r="J920" s="1" t="s">
        <v>7686</v>
      </c>
      <c r="K920" s="1" t="s">
        <v>7687</v>
      </c>
      <c r="L920" s="1" t="s">
        <v>7688</v>
      </c>
      <c r="M920" s="1" t="s">
        <v>7689</v>
      </c>
      <c r="N920" s="1" t="s">
        <v>7690</v>
      </c>
      <c r="O920" s="1" t="s">
        <v>7691</v>
      </c>
    </row>
    <row r="921" s="1" customFormat="1" spans="1:15">
      <c r="A921" s="1" t="s">
        <v>15</v>
      </c>
      <c r="B921" s="1" t="s">
        <v>7692</v>
      </c>
      <c r="C921" s="1" t="s">
        <v>17</v>
      </c>
      <c r="F921" s="1" t="s">
        <v>7693</v>
      </c>
      <c r="G921" s="1" t="s">
        <v>624</v>
      </c>
      <c r="I921" s="1" t="s">
        <v>7694</v>
      </c>
      <c r="J921" s="1" t="s">
        <v>7695</v>
      </c>
      <c r="K921" s="1" t="s">
        <v>7696</v>
      </c>
      <c r="L921" s="1" t="s">
        <v>7697</v>
      </c>
      <c r="M921" s="1" t="s">
        <v>7698</v>
      </c>
      <c r="N921" s="1" t="s">
        <v>7699</v>
      </c>
      <c r="O921" s="1" t="s">
        <v>7700</v>
      </c>
    </row>
    <row r="922" s="1" customFormat="1" spans="1:15">
      <c r="A922" s="1" t="s">
        <v>15</v>
      </c>
      <c r="B922" s="1" t="s">
        <v>7701</v>
      </c>
      <c r="C922" s="1" t="s">
        <v>17</v>
      </c>
      <c r="F922" s="1" t="s">
        <v>7676</v>
      </c>
      <c r="G922" s="1" t="e">
        <f>-ant</f>
        <v>#NAME?</v>
      </c>
      <c r="I922" s="1" t="s">
        <v>7702</v>
      </c>
      <c r="J922" s="1" t="s">
        <v>7703</v>
      </c>
      <c r="K922" s="1" t="s">
        <v>7704</v>
      </c>
      <c r="L922" s="1" t="s">
        <v>7705</v>
      </c>
      <c r="M922" s="1" t="s">
        <v>7706</v>
      </c>
      <c r="N922" s="1" t="s">
        <v>7707</v>
      </c>
      <c r="O922" s="1" t="s">
        <v>7708</v>
      </c>
    </row>
    <row r="923" s="1" customFormat="1" spans="1:15">
      <c r="A923" s="1" t="s">
        <v>15</v>
      </c>
      <c r="B923" s="1" t="s">
        <v>7709</v>
      </c>
      <c r="C923" s="1" t="s">
        <v>27</v>
      </c>
      <c r="F923" s="1" t="s">
        <v>7676</v>
      </c>
      <c r="G923" s="1" t="e">
        <f>-aul</f>
        <v>#NAME?</v>
      </c>
      <c r="H923" s="1" t="e">
        <f>-ic</f>
        <v>#NAME?</v>
      </c>
      <c r="I923" s="1" t="s">
        <v>7710</v>
      </c>
      <c r="J923" s="1" t="s">
        <v>7711</v>
      </c>
      <c r="K923" s="1" t="s">
        <v>7712</v>
      </c>
      <c r="L923" s="1" t="s">
        <v>7713</v>
      </c>
      <c r="M923" s="1" t="s">
        <v>7714</v>
      </c>
      <c r="N923" s="1" t="s">
        <v>7715</v>
      </c>
      <c r="O923" s="1" t="s">
        <v>7716</v>
      </c>
    </row>
    <row r="924" s="1" customFormat="1" spans="1:15">
      <c r="A924" s="1" t="s">
        <v>15</v>
      </c>
      <c r="B924" s="1" t="s">
        <v>7717</v>
      </c>
      <c r="C924" s="1" t="s">
        <v>17</v>
      </c>
      <c r="D924" s="1" t="s">
        <v>7718</v>
      </c>
      <c r="F924" s="1" t="s">
        <v>7719</v>
      </c>
      <c r="I924" s="1" t="s">
        <v>7720</v>
      </c>
      <c r="J924" s="1" t="s">
        <v>7721</v>
      </c>
      <c r="K924" s="1" t="s">
        <v>7722</v>
      </c>
      <c r="L924" s="1" t="s">
        <v>7723</v>
      </c>
      <c r="M924" s="1" t="s">
        <v>7724</v>
      </c>
      <c r="N924" s="1" t="s">
        <v>7725</v>
      </c>
      <c r="O924" s="1" t="s">
        <v>7726</v>
      </c>
    </row>
    <row r="925" s="1" customFormat="1" spans="1:15">
      <c r="A925" s="1" t="s">
        <v>15</v>
      </c>
      <c r="B925" s="1" t="s">
        <v>7727</v>
      </c>
      <c r="C925" s="1" t="s">
        <v>17</v>
      </c>
      <c r="D925" s="1" t="s">
        <v>7718</v>
      </c>
      <c r="F925" s="1" t="s">
        <v>7728</v>
      </c>
      <c r="I925" s="1" t="s">
        <v>7729</v>
      </c>
      <c r="J925" s="1" t="s">
        <v>7730</v>
      </c>
      <c r="K925" s="1" t="s">
        <v>7731</v>
      </c>
      <c r="L925" s="1" t="s">
        <v>7732</v>
      </c>
      <c r="M925" s="1" t="s">
        <v>7733</v>
      </c>
      <c r="N925" s="1" t="s">
        <v>7734</v>
      </c>
      <c r="O925" s="1" t="s">
        <v>7735</v>
      </c>
    </row>
    <row r="926" s="1" customFormat="1" spans="1:15">
      <c r="A926" s="1" t="s">
        <v>15</v>
      </c>
      <c r="B926" s="1" t="s">
        <v>7736</v>
      </c>
      <c r="C926" s="1" t="s">
        <v>17</v>
      </c>
      <c r="D926" s="1" t="s">
        <v>7718</v>
      </c>
      <c r="F926" s="1" t="s">
        <v>7737</v>
      </c>
      <c r="G926" s="1" t="e">
        <f>-ia</f>
        <v>#NAME?</v>
      </c>
      <c r="I926" s="1" t="s">
        <v>7738</v>
      </c>
      <c r="J926" s="1" t="s">
        <v>7739</v>
      </c>
      <c r="K926" s="1" t="s">
        <v>7740</v>
      </c>
      <c r="L926" s="1" t="s">
        <v>7741</v>
      </c>
      <c r="M926" s="1" t="s">
        <v>7742</v>
      </c>
      <c r="N926" s="1" t="s">
        <v>7743</v>
      </c>
      <c r="O926" s="1" t="s">
        <v>7744</v>
      </c>
    </row>
    <row r="927" s="1" customFormat="1" spans="1:15">
      <c r="A927" s="1" t="s">
        <v>15</v>
      </c>
      <c r="B927" s="1" t="s">
        <v>7745</v>
      </c>
      <c r="C927" s="1" t="s">
        <v>17</v>
      </c>
      <c r="D927" s="1" t="s">
        <v>7718</v>
      </c>
      <c r="F927" s="1" t="s">
        <v>7746</v>
      </c>
      <c r="G927" s="1" t="e">
        <f>-ics</f>
        <v>#NAME?</v>
      </c>
      <c r="I927" s="1" t="s">
        <v>7747</v>
      </c>
      <c r="J927" s="1" t="s">
        <v>7748</v>
      </c>
      <c r="K927" s="1" t="s">
        <v>7749</v>
      </c>
      <c r="L927" s="1" t="s">
        <v>7750</v>
      </c>
      <c r="M927" s="1" t="s">
        <v>7751</v>
      </c>
      <c r="N927" s="1" t="s">
        <v>7752</v>
      </c>
      <c r="O927" s="1" t="s">
        <v>7753</v>
      </c>
    </row>
    <row r="928" s="1" customFormat="1" spans="1:15">
      <c r="A928" s="1" t="s">
        <v>15</v>
      </c>
      <c r="B928" s="1" t="s">
        <v>7754</v>
      </c>
      <c r="C928" s="1" t="s">
        <v>123</v>
      </c>
      <c r="D928" s="1" t="s">
        <v>133</v>
      </c>
      <c r="F928" s="1" t="s">
        <v>7676</v>
      </c>
      <c r="G928" s="1" t="e">
        <f>-ate</f>
        <v>#NAME?</v>
      </c>
      <c r="I928" s="1" t="s">
        <v>7755</v>
      </c>
      <c r="J928" s="1" t="s">
        <v>7756</v>
      </c>
      <c r="K928" s="1" t="s">
        <v>7757</v>
      </c>
      <c r="L928" s="1" t="s">
        <v>7758</v>
      </c>
      <c r="M928" s="1" t="s">
        <v>7759</v>
      </c>
      <c r="N928" s="1" t="s">
        <v>7760</v>
      </c>
      <c r="O928" s="1" t="s">
        <v>7761</v>
      </c>
    </row>
    <row r="929" s="1" customFormat="1" spans="1:15">
      <c r="A929" s="1" t="s">
        <v>15</v>
      </c>
      <c r="B929" s="1" t="s">
        <v>7762</v>
      </c>
      <c r="C929" s="1" t="s">
        <v>123</v>
      </c>
      <c r="D929" s="1" t="s">
        <v>412</v>
      </c>
      <c r="F929" s="1" t="s">
        <v>7763</v>
      </c>
      <c r="G929" s="1" t="e">
        <f>-e</f>
        <v>#NAME?</v>
      </c>
      <c r="I929" s="1" t="s">
        <v>7764</v>
      </c>
      <c r="J929" s="1" t="s">
        <v>7765</v>
      </c>
      <c r="K929" s="1" t="s">
        <v>7766</v>
      </c>
      <c r="L929" s="1" t="s">
        <v>7767</v>
      </c>
      <c r="M929" s="1" t="s">
        <v>7768</v>
      </c>
      <c r="N929" s="1" t="s">
        <v>7769</v>
      </c>
      <c r="O929" s="1" t="s">
        <v>7770</v>
      </c>
    </row>
    <row r="930" s="1" customFormat="1" spans="1:15">
      <c r="A930" s="1" t="s">
        <v>15</v>
      </c>
      <c r="B930" s="1" t="s">
        <v>7771</v>
      </c>
      <c r="C930" s="1" t="s">
        <v>17</v>
      </c>
      <c r="D930" s="1" t="s">
        <v>412</v>
      </c>
      <c r="F930" s="1" t="s">
        <v>7763</v>
      </c>
      <c r="G930" s="1" t="e">
        <f>-ence</f>
        <v>#NAME?</v>
      </c>
      <c r="I930" s="1" t="s">
        <v>7772</v>
      </c>
      <c r="J930" s="1" t="s">
        <v>7773</v>
      </c>
      <c r="K930" s="1" t="s">
        <v>7774</v>
      </c>
      <c r="L930" s="1" t="s">
        <v>7775</v>
      </c>
      <c r="M930" s="1" t="s">
        <v>7776</v>
      </c>
      <c r="N930" s="1" t="s">
        <v>7777</v>
      </c>
      <c r="O930" s="1" t="s">
        <v>7778</v>
      </c>
    </row>
    <row r="931" s="1" customFormat="1" spans="1:15">
      <c r="A931" s="1" t="s">
        <v>15</v>
      </c>
      <c r="B931" s="1" t="s">
        <v>7779</v>
      </c>
      <c r="C931" s="1" t="s">
        <v>17</v>
      </c>
      <c r="D931" s="1" t="s">
        <v>412</v>
      </c>
      <c r="F931" s="1" t="s">
        <v>7763</v>
      </c>
      <c r="G931" s="1" t="e">
        <f>-ent</f>
        <v>#NAME?</v>
      </c>
      <c r="I931" s="1" t="s">
        <v>7780</v>
      </c>
      <c r="J931" s="1" t="s">
        <v>7781</v>
      </c>
      <c r="K931" s="1" t="s">
        <v>7782</v>
      </c>
      <c r="L931" s="1" t="s">
        <v>7783</v>
      </c>
      <c r="M931" s="1" t="s">
        <v>7784</v>
      </c>
      <c r="N931" s="1" t="s">
        <v>7785</v>
      </c>
      <c r="O931" s="1" t="s">
        <v>7786</v>
      </c>
    </row>
    <row r="932" s="1" customFormat="1" spans="1:15">
      <c r="A932" s="1" t="s">
        <v>15</v>
      </c>
      <c r="B932" s="1" t="s">
        <v>7787</v>
      </c>
      <c r="C932" s="1" t="s">
        <v>105</v>
      </c>
      <c r="D932" s="1" t="s">
        <v>412</v>
      </c>
      <c r="F932" s="1" t="s">
        <v>7788</v>
      </c>
      <c r="G932" s="1" t="e">
        <f>-ive</f>
        <v>#NAME?</v>
      </c>
      <c r="I932" s="1" t="s">
        <v>7789</v>
      </c>
      <c r="J932" s="1" t="s">
        <v>7790</v>
      </c>
      <c r="K932" s="1" t="s">
        <v>7791</v>
      </c>
      <c r="L932" s="1" t="s">
        <v>7792</v>
      </c>
      <c r="M932" s="1" t="s">
        <v>7793</v>
      </c>
      <c r="N932" s="1" t="s">
        <v>7794</v>
      </c>
      <c r="O932" s="1" t="s">
        <v>7795</v>
      </c>
    </row>
    <row r="933" s="1" customFormat="1" spans="1:15">
      <c r="A933" s="1" t="s">
        <v>15</v>
      </c>
      <c r="B933" s="1" t="s">
        <v>7796</v>
      </c>
      <c r="C933" s="1" t="s">
        <v>123</v>
      </c>
      <c r="D933" s="1" t="s">
        <v>7797</v>
      </c>
      <c r="F933" s="1" t="s">
        <v>7763</v>
      </c>
      <c r="G933" s="1" t="e">
        <f>-e</f>
        <v>#NAME?</v>
      </c>
      <c r="I933" s="1" t="s">
        <v>7798</v>
      </c>
      <c r="J933" s="1" t="s">
        <v>7799</v>
      </c>
      <c r="K933" s="1" t="s">
        <v>7800</v>
      </c>
      <c r="L933" s="1" t="s">
        <v>7801</v>
      </c>
      <c r="M933" s="1" t="s">
        <v>7802</v>
      </c>
      <c r="N933" s="1" t="s">
        <v>7803</v>
      </c>
      <c r="O933" s="1" t="s">
        <v>7804</v>
      </c>
    </row>
    <row r="934" s="1" customFormat="1" spans="1:15">
      <c r="A934" s="1" t="s">
        <v>15</v>
      </c>
      <c r="B934" s="1" t="s">
        <v>7805</v>
      </c>
      <c r="C934" s="1" t="s">
        <v>27</v>
      </c>
      <c r="D934" s="1" t="s">
        <v>7797</v>
      </c>
      <c r="F934" s="1" t="s">
        <v>7763</v>
      </c>
      <c r="G934" s="1" t="e">
        <f>-ent</f>
        <v>#NAME?</v>
      </c>
      <c r="I934" s="1" t="s">
        <v>7806</v>
      </c>
      <c r="J934" s="1" t="s">
        <v>7807</v>
      </c>
      <c r="K934" s="1" t="s">
        <v>7808</v>
      </c>
      <c r="L934" s="1" t="s">
        <v>7809</v>
      </c>
      <c r="M934" s="1" t="s">
        <v>7810</v>
      </c>
      <c r="N934" s="1" t="s">
        <v>7811</v>
      </c>
      <c r="O934" s="1" t="s">
        <v>7812</v>
      </c>
    </row>
    <row r="935" s="1" customFormat="1" spans="1:15">
      <c r="A935" s="1" t="s">
        <v>15</v>
      </c>
      <c r="B935" s="1" t="s">
        <v>7813</v>
      </c>
      <c r="C935" s="1" t="s">
        <v>17</v>
      </c>
      <c r="D935" s="1" t="s">
        <v>7797</v>
      </c>
      <c r="F935" s="1" t="s">
        <v>7788</v>
      </c>
      <c r="G935" s="1" t="e">
        <f>-ion</f>
        <v>#NAME?</v>
      </c>
      <c r="I935" s="1" t="s">
        <v>7814</v>
      </c>
      <c r="J935" s="1" t="s">
        <v>7815</v>
      </c>
      <c r="K935" s="1" t="s">
        <v>7816</v>
      </c>
      <c r="L935" s="1" t="s">
        <v>7817</v>
      </c>
      <c r="M935" s="1" t="s">
        <v>7818</v>
      </c>
      <c r="N935" s="1" t="s">
        <v>7819</v>
      </c>
      <c r="O935" s="1" t="s">
        <v>7820</v>
      </c>
    </row>
    <row r="936" s="1" customFormat="1" spans="1:15">
      <c r="A936" s="1" t="s">
        <v>15</v>
      </c>
      <c r="B936" s="1" t="s">
        <v>7821</v>
      </c>
      <c r="C936" s="1" t="s">
        <v>27</v>
      </c>
      <c r="D936" s="1" t="s">
        <v>7797</v>
      </c>
      <c r="F936" s="1" t="s">
        <v>7788</v>
      </c>
      <c r="G936" s="1" t="e">
        <f>-ive</f>
        <v>#NAME?</v>
      </c>
      <c r="I936" s="1" t="s">
        <v>7822</v>
      </c>
      <c r="J936" s="1" t="s">
        <v>7823</v>
      </c>
      <c r="K936" s="1" t="s">
        <v>7824</v>
      </c>
      <c r="L936" s="1" t="s">
        <v>7825</v>
      </c>
      <c r="M936" s="1" t="s">
        <v>7826</v>
      </c>
      <c r="N936" s="1" t="s">
        <v>7827</v>
      </c>
      <c r="O936" s="1" t="s">
        <v>7828</v>
      </c>
    </row>
    <row r="937" s="1" customFormat="1" spans="1:15">
      <c r="A937" s="1" t="s">
        <v>15</v>
      </c>
      <c r="B937" s="1" t="s">
        <v>7829</v>
      </c>
      <c r="C937" s="1" t="s">
        <v>27</v>
      </c>
      <c r="D937" s="1" t="s">
        <v>124</v>
      </c>
      <c r="F937" s="1" t="s">
        <v>7763</v>
      </c>
      <c r="G937" s="1" t="e">
        <f>-ent</f>
        <v>#NAME?</v>
      </c>
      <c r="I937" s="1" t="s">
        <v>7830</v>
      </c>
      <c r="J937" s="1" t="s">
        <v>7831</v>
      </c>
      <c r="K937" s="1" t="s">
        <v>7832</v>
      </c>
      <c r="L937" s="1" t="s">
        <v>7833</v>
      </c>
      <c r="M937" s="1" t="s">
        <v>7834</v>
      </c>
      <c r="N937" s="1" t="s">
        <v>7835</v>
      </c>
      <c r="O937" s="1" t="s">
        <v>7836</v>
      </c>
    </row>
    <row r="938" s="1" customFormat="1" spans="1:15">
      <c r="A938" s="1" t="s">
        <v>15</v>
      </c>
      <c r="B938" s="1" t="s">
        <v>7837</v>
      </c>
      <c r="C938" s="1" t="s">
        <v>123</v>
      </c>
      <c r="F938" s="1" t="s">
        <v>7788</v>
      </c>
      <c r="G938" s="1" t="e">
        <f>-it</f>
        <v>#NAME?</v>
      </c>
      <c r="H938" s="1" t="e">
        <f>-ate</f>
        <v>#NAME?</v>
      </c>
      <c r="I938" s="1" t="s">
        <v>7838</v>
      </c>
      <c r="J938" s="1" t="s">
        <v>7839</v>
      </c>
      <c r="K938" s="1" t="s">
        <v>7840</v>
      </c>
      <c r="L938" s="1" t="s">
        <v>7841</v>
      </c>
      <c r="M938" s="1" t="s">
        <v>7842</v>
      </c>
      <c r="N938" s="1" t="s">
        <v>7843</v>
      </c>
      <c r="O938" s="1" t="s">
        <v>7844</v>
      </c>
    </row>
    <row r="939" s="1" customFormat="1" spans="1:15">
      <c r="A939" s="1" t="s">
        <v>15</v>
      </c>
      <c r="B939" s="1" t="s">
        <v>7845</v>
      </c>
      <c r="C939" s="1" t="s">
        <v>17</v>
      </c>
      <c r="F939" s="1" t="s">
        <v>7788</v>
      </c>
      <c r="G939" s="1" t="e">
        <f>-it</f>
        <v>#NAME?</v>
      </c>
      <c r="H939" s="1" t="e">
        <f>-ation</f>
        <v>#NAME?</v>
      </c>
      <c r="I939" s="1" t="s">
        <v>7846</v>
      </c>
      <c r="J939" s="1" t="s">
        <v>7847</v>
      </c>
      <c r="K939" s="1" t="s">
        <v>7848</v>
      </c>
      <c r="L939" s="1" t="s">
        <v>7849</v>
      </c>
      <c r="M939" s="1" t="s">
        <v>7850</v>
      </c>
      <c r="N939" s="1" t="s">
        <v>7851</v>
      </c>
      <c r="O939" s="1" t="s">
        <v>7852</v>
      </c>
    </row>
    <row r="940" s="1" customFormat="1" spans="1:15">
      <c r="A940" s="1" t="s">
        <v>15</v>
      </c>
      <c r="B940" s="1" t="s">
        <v>7853</v>
      </c>
      <c r="C940" s="1" t="s">
        <v>27</v>
      </c>
      <c r="F940" s="1" t="s">
        <v>7788</v>
      </c>
      <c r="G940" s="1" t="e">
        <f>-it</f>
        <v>#NAME?</v>
      </c>
      <c r="H940" s="1" t="e">
        <f>-ant</f>
        <v>#NAME?</v>
      </c>
      <c r="I940" s="1" t="s">
        <v>7854</v>
      </c>
      <c r="J940" s="1" t="s">
        <v>7855</v>
      </c>
      <c r="K940" s="1" t="s">
        <v>7856</v>
      </c>
      <c r="L940" s="1" t="s">
        <v>7857</v>
      </c>
      <c r="M940" s="1" t="s">
        <v>7858</v>
      </c>
      <c r="N940" s="1" t="s">
        <v>7859</v>
      </c>
      <c r="O940" s="1" t="s">
        <v>7860</v>
      </c>
    </row>
    <row r="941" s="1" customFormat="1" spans="1:15">
      <c r="A941" s="1" t="s">
        <v>15</v>
      </c>
      <c r="B941" s="1" t="s">
        <v>7861</v>
      </c>
      <c r="C941" s="1" t="s">
        <v>27</v>
      </c>
      <c r="D941" s="1" t="s">
        <v>7862</v>
      </c>
      <c r="F941" s="1" t="s">
        <v>7863</v>
      </c>
      <c r="G941" s="1" t="e">
        <f>-ual</f>
        <v>#NAME?</v>
      </c>
      <c r="I941" s="1" t="s">
        <v>7864</v>
      </c>
      <c r="J941" s="1" t="s">
        <v>7865</v>
      </c>
      <c r="K941" s="1" t="s">
        <v>7866</v>
      </c>
      <c r="L941" s="1" t="s">
        <v>7867</v>
      </c>
      <c r="M941" s="1" t="s">
        <v>7868</v>
      </c>
      <c r="N941" s="1" t="s">
        <v>7869</v>
      </c>
      <c r="O941" s="1" t="s">
        <v>7870</v>
      </c>
    </row>
    <row r="942" s="1" customFormat="1" spans="1:15">
      <c r="A942" s="1" t="s">
        <v>15</v>
      </c>
      <c r="B942" s="1" t="s">
        <v>7871</v>
      </c>
      <c r="C942" s="1" t="s">
        <v>27</v>
      </c>
      <c r="D942" s="1" t="s">
        <v>7862</v>
      </c>
      <c r="F942" s="1" t="s">
        <v>7872</v>
      </c>
      <c r="G942" s="1" t="e">
        <f>-eous</f>
        <v>#NAME?</v>
      </c>
      <c r="I942" s="1" t="s">
        <v>7873</v>
      </c>
      <c r="J942" s="1" t="s">
        <v>7874</v>
      </c>
      <c r="K942" s="1" t="s">
        <v>7875</v>
      </c>
      <c r="L942" s="1" t="s">
        <v>7876</v>
      </c>
      <c r="M942" s="1" t="s">
        <v>7877</v>
      </c>
      <c r="N942" s="1" t="s">
        <v>7878</v>
      </c>
      <c r="O942" s="1" t="s">
        <v>7879</v>
      </c>
    </row>
    <row r="943" s="1" customFormat="1" spans="1:15">
      <c r="A943" s="1" t="s">
        <v>15</v>
      </c>
      <c r="B943" s="1" t="s">
        <v>7880</v>
      </c>
      <c r="C943" s="1" t="s">
        <v>27</v>
      </c>
      <c r="D943" s="1" t="s">
        <v>7862</v>
      </c>
      <c r="F943" s="1" t="s">
        <v>7881</v>
      </c>
      <c r="I943" s="1" t="s">
        <v>7882</v>
      </c>
      <c r="K943" s="1" t="s">
        <v>7883</v>
      </c>
      <c r="L943" s="1" t="s">
        <v>7884</v>
      </c>
      <c r="M943" s="1" t="s">
        <v>7885</v>
      </c>
      <c r="N943" s="1" t="s">
        <v>7886</v>
      </c>
      <c r="O943" s="1" t="s">
        <v>7887</v>
      </c>
    </row>
    <row r="944" s="1" customFormat="1" spans="1:15">
      <c r="A944" s="1" t="s">
        <v>15</v>
      </c>
      <c r="B944" s="1" t="s">
        <v>7888</v>
      </c>
      <c r="C944" s="1" t="s">
        <v>17</v>
      </c>
      <c r="D944" s="1" t="s">
        <v>7862</v>
      </c>
      <c r="F944" s="1" t="s">
        <v>7889</v>
      </c>
      <c r="I944" s="1" t="s">
        <v>7890</v>
      </c>
      <c r="K944" s="1" t="s">
        <v>7891</v>
      </c>
      <c r="L944" s="1" t="s">
        <v>7892</v>
      </c>
      <c r="M944" s="1" t="s">
        <v>7893</v>
      </c>
      <c r="N944" s="1" t="s">
        <v>7894</v>
      </c>
      <c r="O944" s="1" t="s">
        <v>7895</v>
      </c>
    </row>
    <row r="945" s="1" customFormat="1" spans="1:15">
      <c r="A945" s="1" t="s">
        <v>15</v>
      </c>
      <c r="B945" s="1" t="s">
        <v>7896</v>
      </c>
      <c r="C945" s="1" t="s">
        <v>17</v>
      </c>
      <c r="D945" s="1" t="s">
        <v>7862</v>
      </c>
      <c r="F945" s="1" t="s">
        <v>7897</v>
      </c>
      <c r="G945" s="1" t="e">
        <f>-ia</f>
        <v>#NAME?</v>
      </c>
      <c r="I945" s="1" t="s">
        <v>7898</v>
      </c>
      <c r="K945" s="1" t="s">
        <v>7899</v>
      </c>
      <c r="L945" s="1" t="s">
        <v>7900</v>
      </c>
      <c r="M945" s="1" t="s">
        <v>7901</v>
      </c>
      <c r="N945" s="1" t="s">
        <v>7902</v>
      </c>
      <c r="O945" s="1" t="s">
        <v>7903</v>
      </c>
    </row>
    <row r="946" s="1" customFormat="1" spans="1:15">
      <c r="A946" s="1" t="s">
        <v>15</v>
      </c>
      <c r="B946" s="1" t="s">
        <v>7904</v>
      </c>
      <c r="C946" s="1" t="s">
        <v>17</v>
      </c>
      <c r="D946" s="1" t="s">
        <v>7862</v>
      </c>
      <c r="F946" s="1" t="s">
        <v>7905</v>
      </c>
      <c r="G946" s="1" t="e">
        <f>-y</f>
        <v>#NAME?</v>
      </c>
      <c r="I946" s="1" t="s">
        <v>7906</v>
      </c>
      <c r="K946" s="1" t="s">
        <v>7907</v>
      </c>
      <c r="L946" s="1" t="s">
        <v>7908</v>
      </c>
      <c r="M946" s="1" t="s">
        <v>7909</v>
      </c>
      <c r="N946" s="1" t="s">
        <v>7910</v>
      </c>
      <c r="O946" s="1" t="s">
        <v>7911</v>
      </c>
    </row>
    <row r="947" s="1" customFormat="1" spans="1:15">
      <c r="A947" s="1" t="s">
        <v>15</v>
      </c>
      <c r="B947" s="1" t="s">
        <v>7912</v>
      </c>
      <c r="C947" s="1" t="s">
        <v>17</v>
      </c>
      <c r="D947" s="1" t="s">
        <v>7862</v>
      </c>
      <c r="F947" s="1" t="s">
        <v>7913</v>
      </c>
      <c r="G947" s="1" t="e">
        <f>-ism</f>
        <v>#NAME?</v>
      </c>
      <c r="I947" s="1" t="s">
        <v>7914</v>
      </c>
      <c r="K947" s="1" t="s">
        <v>7915</v>
      </c>
      <c r="L947" s="1" t="s">
        <v>7916</v>
      </c>
      <c r="M947" s="1" t="s">
        <v>7917</v>
      </c>
      <c r="N947" s="1" t="s">
        <v>7918</v>
      </c>
      <c r="O947" s="1" t="s">
        <v>7919</v>
      </c>
    </row>
    <row r="948" s="1" customFormat="1" spans="1:15">
      <c r="A948" s="1" t="s">
        <v>15</v>
      </c>
      <c r="B948" s="1" t="s">
        <v>7920</v>
      </c>
      <c r="C948" s="1" t="s">
        <v>27</v>
      </c>
      <c r="D948" s="1" t="s">
        <v>7862</v>
      </c>
      <c r="F948" s="1" t="s">
        <v>7921</v>
      </c>
      <c r="G948" s="1" t="e">
        <f>-ic</f>
        <v>#NAME?</v>
      </c>
      <c r="I948" s="1" t="s">
        <v>7922</v>
      </c>
      <c r="K948" s="1" t="s">
        <v>7923</v>
      </c>
      <c r="L948" s="1" t="s">
        <v>7924</v>
      </c>
      <c r="M948" s="1" t="s">
        <v>7925</v>
      </c>
      <c r="N948" s="1" t="s">
        <v>7926</v>
      </c>
      <c r="O948" s="1" t="s">
        <v>7927</v>
      </c>
    </row>
    <row r="949" s="1" customFormat="1" spans="1:15">
      <c r="A949" s="1" t="s">
        <v>15</v>
      </c>
      <c r="B949" s="1" t="s">
        <v>7928</v>
      </c>
      <c r="C949" s="1" t="s">
        <v>27</v>
      </c>
      <c r="D949" s="1" t="s">
        <v>7862</v>
      </c>
      <c r="F949" s="1" t="s">
        <v>5483</v>
      </c>
      <c r="G949" s="1" t="e">
        <f>-ar</f>
        <v>#NAME?</v>
      </c>
      <c r="I949" s="1" t="s">
        <v>7929</v>
      </c>
      <c r="K949" s="1" t="s">
        <v>7930</v>
      </c>
      <c r="L949" s="1" t="s">
        <v>7931</v>
      </c>
      <c r="M949" s="1" t="s">
        <v>7932</v>
      </c>
      <c r="N949" s="1" t="s">
        <v>7933</v>
      </c>
      <c r="O949" s="1" t="s">
        <v>7934</v>
      </c>
    </row>
    <row r="950" s="1" customFormat="1" spans="1:15">
      <c r="A950" s="1" t="s">
        <v>15</v>
      </c>
      <c r="B950" s="1" t="s">
        <v>7935</v>
      </c>
      <c r="C950" s="1" t="s">
        <v>17</v>
      </c>
      <c r="D950" s="1" t="s">
        <v>7862</v>
      </c>
      <c r="F950" s="1" t="s">
        <v>7936</v>
      </c>
      <c r="I950" s="1" t="s">
        <v>7937</v>
      </c>
      <c r="K950" s="1" t="s">
        <v>7938</v>
      </c>
      <c r="L950" s="1" t="s">
        <v>7939</v>
      </c>
      <c r="M950" s="1" t="s">
        <v>7940</v>
      </c>
      <c r="N950" s="1" t="s">
        <v>7941</v>
      </c>
      <c r="O950" s="1" t="s">
        <v>7942</v>
      </c>
    </row>
    <row r="951" s="1" customFormat="1" spans="1:15">
      <c r="A951" s="1" t="s">
        <v>15</v>
      </c>
      <c r="B951" s="1" t="s">
        <v>7943</v>
      </c>
      <c r="C951" s="1" t="s">
        <v>17</v>
      </c>
      <c r="F951" s="1" t="s">
        <v>7944</v>
      </c>
      <c r="G951" s="1" t="e">
        <f>-agon</f>
        <v>#NAME?</v>
      </c>
      <c r="I951" s="1" t="s">
        <v>7945</v>
      </c>
      <c r="J951" s="1" t="s">
        <v>7946</v>
      </c>
      <c r="K951" s="1" t="s">
        <v>7947</v>
      </c>
      <c r="L951" s="1" t="s">
        <v>7948</v>
      </c>
      <c r="M951" s="1" t="s">
        <v>7949</v>
      </c>
      <c r="N951" s="1" t="s">
        <v>7950</v>
      </c>
      <c r="O951" s="1" t="s">
        <v>7951</v>
      </c>
    </row>
    <row r="952" s="1" customFormat="1" spans="1:15">
      <c r="A952" s="1" t="s">
        <v>15</v>
      </c>
      <c r="B952" s="1" t="s">
        <v>7952</v>
      </c>
      <c r="C952" s="1" t="s">
        <v>27</v>
      </c>
      <c r="F952" s="1" t="s">
        <v>7944</v>
      </c>
      <c r="G952" s="1" t="e">
        <f>-agon</f>
        <v>#NAME?</v>
      </c>
      <c r="H952" s="1" t="e">
        <f>-al</f>
        <v>#NAME?</v>
      </c>
      <c r="I952" s="1" t="s">
        <v>7953</v>
      </c>
      <c r="J952" s="1" t="s">
        <v>7954</v>
      </c>
      <c r="K952" s="1" t="s">
        <v>7955</v>
      </c>
      <c r="L952" s="1" t="s">
        <v>7956</v>
      </c>
      <c r="M952" s="1" t="s">
        <v>7957</v>
      </c>
      <c r="N952" s="1" t="s">
        <v>7958</v>
      </c>
      <c r="O952" s="1" t="s">
        <v>7959</v>
      </c>
    </row>
    <row r="953" s="1" customFormat="1" spans="1:15">
      <c r="A953" s="1" t="s">
        <v>15</v>
      </c>
      <c r="B953" s="1" t="s">
        <v>7960</v>
      </c>
      <c r="C953" s="1" t="s">
        <v>17</v>
      </c>
      <c r="F953" s="1" t="s">
        <v>7944</v>
      </c>
      <c r="G953" s="1" t="s">
        <v>7961</v>
      </c>
      <c r="H953" s="1" t="e">
        <f>-gram</f>
        <v>#NAME?</v>
      </c>
      <c r="I953" s="1" t="s">
        <v>7962</v>
      </c>
      <c r="J953" s="1" t="s">
        <v>7963</v>
      </c>
      <c r="K953" s="1" t="s">
        <v>7964</v>
      </c>
      <c r="L953" s="1" t="s">
        <v>7965</v>
      </c>
      <c r="M953" s="1" t="s">
        <v>7966</v>
      </c>
      <c r="N953" s="1" t="s">
        <v>7967</v>
      </c>
      <c r="O953" s="1" t="s">
        <v>7968</v>
      </c>
    </row>
    <row r="954" s="1" customFormat="1" spans="1:15">
      <c r="A954" s="1" t="s">
        <v>15</v>
      </c>
      <c r="B954" s="1" t="s">
        <v>7969</v>
      </c>
      <c r="C954" s="1" t="s">
        <v>17</v>
      </c>
      <c r="F954" s="1" t="s">
        <v>7970</v>
      </c>
      <c r="G954" s="1" t="e">
        <f>-pod</f>
        <v>#NAME?</v>
      </c>
      <c r="I954" s="1" t="s">
        <v>7971</v>
      </c>
      <c r="J954" s="1" t="s">
        <v>7972</v>
      </c>
      <c r="K954" s="1" t="s">
        <v>7973</v>
      </c>
      <c r="L954" s="1" t="s">
        <v>7974</v>
      </c>
      <c r="M954" s="1" t="s">
        <v>7975</v>
      </c>
      <c r="N954" s="1" t="s">
        <v>7976</v>
      </c>
      <c r="O954" s="1" t="s">
        <v>7977</v>
      </c>
    </row>
    <row r="955" s="1" customFormat="1" spans="1:15">
      <c r="A955" s="1" t="s">
        <v>15</v>
      </c>
      <c r="B955" s="1" t="s">
        <v>7978</v>
      </c>
      <c r="C955" s="1" t="s">
        <v>17</v>
      </c>
      <c r="F955" s="1" t="s">
        <v>7551</v>
      </c>
      <c r="G955" s="1" t="e">
        <f>-tet</f>
        <v>#NAME?</v>
      </c>
      <c r="I955" s="1" t="s">
        <v>7979</v>
      </c>
      <c r="J955" s="1" t="s">
        <v>7980</v>
      </c>
      <c r="K955" s="1" t="s">
        <v>7981</v>
      </c>
      <c r="L955" s="1" t="s">
        <v>7982</v>
      </c>
      <c r="M955" s="1" t="s">
        <v>7983</v>
      </c>
      <c r="N955" s="1" t="s">
        <v>7984</v>
      </c>
      <c r="O955" s="1" t="s">
        <v>7985</v>
      </c>
    </row>
    <row r="956" s="1" customFormat="1" spans="1:15">
      <c r="A956" s="1" t="s">
        <v>15</v>
      </c>
      <c r="B956" s="1" t="s">
        <v>7986</v>
      </c>
      <c r="C956" s="1" t="s">
        <v>17</v>
      </c>
      <c r="F956" s="1" t="s">
        <v>7551</v>
      </c>
      <c r="G956" s="1" t="s">
        <v>7987</v>
      </c>
      <c r="H956" s="1" t="e">
        <f>-ant</f>
        <v>#NAME?</v>
      </c>
      <c r="I956" s="1" t="s">
        <v>7988</v>
      </c>
      <c r="J956" s="1" t="s">
        <v>7989</v>
      </c>
      <c r="K956" s="1" t="s">
        <v>7990</v>
      </c>
      <c r="L956" s="1" t="s">
        <v>7991</v>
      </c>
      <c r="M956" s="1" t="s">
        <v>7992</v>
      </c>
      <c r="N956" s="1" t="s">
        <v>7993</v>
      </c>
      <c r="O956" s="1" t="s">
        <v>7994</v>
      </c>
    </row>
    <row r="957" s="1" customFormat="1" spans="1:15">
      <c r="A957" s="1" t="s">
        <v>15</v>
      </c>
      <c r="B957" s="1" t="s">
        <v>7995</v>
      </c>
      <c r="C957" s="1" t="s">
        <v>27</v>
      </c>
      <c r="F957" s="1" t="s">
        <v>7551</v>
      </c>
      <c r="G957" s="1" t="e">
        <f>-tuple</f>
        <v>#NAME?</v>
      </c>
      <c r="I957" s="1" t="s">
        <v>7996</v>
      </c>
      <c r="J957" s="1" t="s">
        <v>7997</v>
      </c>
      <c r="K957" s="1" t="s">
        <v>7998</v>
      </c>
      <c r="L957" s="1" t="s">
        <v>7999</v>
      </c>
      <c r="M957" s="1" t="s">
        <v>8000</v>
      </c>
      <c r="N957" s="1" t="s">
        <v>8001</v>
      </c>
      <c r="O957" s="1" t="s">
        <v>8002</v>
      </c>
    </row>
    <row r="958" s="1" customFormat="1" spans="1:15">
      <c r="A958" s="1" t="s">
        <v>15</v>
      </c>
      <c r="B958" s="1" t="s">
        <v>8003</v>
      </c>
      <c r="C958" s="1" t="s">
        <v>17</v>
      </c>
      <c r="F958" s="1" t="s">
        <v>7551</v>
      </c>
      <c r="G958" s="1" t="e">
        <f>-tuple</f>
        <v>#NAME?</v>
      </c>
      <c r="H958" s="1" t="e">
        <f>-et</f>
        <v>#NAME?</v>
      </c>
      <c r="I958" s="1" t="s">
        <v>8004</v>
      </c>
      <c r="J958" s="1" t="s">
        <v>8005</v>
      </c>
      <c r="K958" s="1" t="s">
        <v>8006</v>
      </c>
      <c r="L958" s="1" t="s">
        <v>8007</v>
      </c>
      <c r="M958" s="1" t="s">
        <v>8008</v>
      </c>
      <c r="N958" s="1" t="s">
        <v>8009</v>
      </c>
      <c r="O958" s="1" t="s">
        <v>8010</v>
      </c>
    </row>
    <row r="959" s="1" customFormat="1" spans="1:15">
      <c r="A959" s="1" t="s">
        <v>15</v>
      </c>
      <c r="B959" s="1" t="s">
        <v>8011</v>
      </c>
      <c r="C959" s="1" t="s">
        <v>27</v>
      </c>
      <c r="D959" s="1" t="s">
        <v>7970</v>
      </c>
      <c r="F959" s="1" t="s">
        <v>8012</v>
      </c>
      <c r="G959" s="1" t="e">
        <f>-mal</f>
        <v>#NAME?</v>
      </c>
      <c r="I959" s="1" t="s">
        <v>8013</v>
      </c>
      <c r="J959" s="1" t="s">
        <v>8014</v>
      </c>
      <c r="K959" s="1" t="s">
        <v>8015</v>
      </c>
      <c r="L959" s="1" t="s">
        <v>8016</v>
      </c>
      <c r="M959" s="1" t="s">
        <v>8017</v>
      </c>
      <c r="N959" s="1" t="s">
        <v>8018</v>
      </c>
      <c r="O959" s="1" t="s">
        <v>8019</v>
      </c>
    </row>
    <row r="960" s="1" customFormat="1" spans="1:15">
      <c r="A960" s="1" t="s">
        <v>15</v>
      </c>
      <c r="B960" s="1" t="s">
        <v>8020</v>
      </c>
      <c r="C960" s="1" t="s">
        <v>17</v>
      </c>
      <c r="F960" s="1" t="s">
        <v>8020</v>
      </c>
      <c r="I960" s="1" t="s">
        <v>8021</v>
      </c>
      <c r="J960" s="1" t="s">
        <v>8022</v>
      </c>
      <c r="K960" s="1" t="s">
        <v>8023</v>
      </c>
      <c r="L960" s="1" t="s">
        <v>8024</v>
      </c>
      <c r="M960" s="1" t="s">
        <v>8025</v>
      </c>
      <c r="N960" s="1" t="s">
        <v>8026</v>
      </c>
      <c r="O960" s="1" t="s">
        <v>8027</v>
      </c>
    </row>
    <row r="961" s="1" customFormat="1" spans="1:15">
      <c r="A961" s="1" t="s">
        <v>15</v>
      </c>
      <c r="B961" s="1" t="s">
        <v>8028</v>
      </c>
      <c r="C961" s="1" t="s">
        <v>17</v>
      </c>
      <c r="F961" s="1" t="s">
        <v>8020</v>
      </c>
      <c r="G961" s="1" t="e">
        <f>-at</f>
        <v>#NAME?</v>
      </c>
      <c r="I961" s="1" t="s">
        <v>8029</v>
      </c>
      <c r="J961" s="1" t="s">
        <v>8030</v>
      </c>
      <c r="K961" s="1" t="s">
        <v>8031</v>
      </c>
      <c r="L961" s="1" t="s">
        <v>8032</v>
      </c>
      <c r="M961" s="1" t="s">
        <v>8033</v>
      </c>
      <c r="N961" s="1" t="s">
        <v>8034</v>
      </c>
      <c r="O961" s="1" t="s">
        <v>8035</v>
      </c>
    </row>
    <row r="962" s="1" customFormat="1" spans="1:15">
      <c r="A962" s="1" t="s">
        <v>15</v>
      </c>
      <c r="B962" s="1" t="s">
        <v>8036</v>
      </c>
      <c r="C962" s="1" t="s">
        <v>123</v>
      </c>
      <c r="D962" s="1" t="s">
        <v>124</v>
      </c>
      <c r="F962" s="1" t="s">
        <v>8020</v>
      </c>
      <c r="I962" s="1" t="s">
        <v>8037</v>
      </c>
      <c r="J962" s="1" t="s">
        <v>8038</v>
      </c>
      <c r="K962" s="1" t="s">
        <v>8039</v>
      </c>
      <c r="L962" s="1" t="s">
        <v>8040</v>
      </c>
      <c r="M962" s="1" t="s">
        <v>8041</v>
      </c>
      <c r="N962" s="1" t="s">
        <v>8042</v>
      </c>
      <c r="O962" s="1" t="s">
        <v>8043</v>
      </c>
    </row>
    <row r="963" s="1" customFormat="1" spans="1:15">
      <c r="A963" s="1" t="s">
        <v>15</v>
      </c>
      <c r="B963" s="1" t="s">
        <v>8044</v>
      </c>
      <c r="C963" s="1" t="s">
        <v>17</v>
      </c>
      <c r="D963" s="1" t="s">
        <v>124</v>
      </c>
      <c r="F963" s="1" t="s">
        <v>8020</v>
      </c>
      <c r="G963" s="1" t="e">
        <f>-ant</f>
        <v>#NAME?</v>
      </c>
      <c r="I963" s="1" t="s">
        <v>8045</v>
      </c>
      <c r="J963" s="1" t="s">
        <v>8046</v>
      </c>
      <c r="K963" s="1" t="s">
        <v>8047</v>
      </c>
      <c r="L963" s="1" t="s">
        <v>8048</v>
      </c>
      <c r="M963" s="1" t="s">
        <v>8049</v>
      </c>
      <c r="N963" s="1" t="s">
        <v>8050</v>
      </c>
      <c r="O963" s="1" t="s">
        <v>8051</v>
      </c>
    </row>
    <row r="964" s="1" customFormat="1" spans="1:15">
      <c r="A964" s="1" t="s">
        <v>15</v>
      </c>
      <c r="B964" s="1" t="s">
        <v>8052</v>
      </c>
      <c r="C964" s="1" t="s">
        <v>44</v>
      </c>
      <c r="D964" s="1" t="s">
        <v>316</v>
      </c>
      <c r="F964" s="1" t="s">
        <v>8053</v>
      </c>
      <c r="G964" s="1" t="e">
        <f>-it</f>
        <v>#NAME?</v>
      </c>
      <c r="I964" s="1" t="s">
        <v>8054</v>
      </c>
      <c r="J964" s="1" t="s">
        <v>8055</v>
      </c>
      <c r="K964" s="1" t="s">
        <v>8056</v>
      </c>
      <c r="L964" s="1" t="s">
        <v>8057</v>
      </c>
      <c r="M964" s="1" t="s">
        <v>8058</v>
      </c>
      <c r="N964" s="1" t="s">
        <v>8059</v>
      </c>
      <c r="O964" s="1" t="s">
        <v>8060</v>
      </c>
    </row>
    <row r="965" s="1" customFormat="1" spans="1:15">
      <c r="A965" s="1" t="s">
        <v>15</v>
      </c>
      <c r="B965" s="1" t="s">
        <v>8061</v>
      </c>
      <c r="C965" s="1" t="s">
        <v>17</v>
      </c>
      <c r="D965" s="1" t="s">
        <v>316</v>
      </c>
      <c r="F965" s="1" t="s">
        <v>8053</v>
      </c>
      <c r="G965" s="1" t="e">
        <f>-it</f>
        <v>#NAME?</v>
      </c>
      <c r="H965" s="1" t="e">
        <f>-ion</f>
        <v>#NAME?</v>
      </c>
      <c r="I965" s="1" t="s">
        <v>8062</v>
      </c>
      <c r="J965" s="1" t="s">
        <v>8063</v>
      </c>
      <c r="K965" s="1" t="s">
        <v>8064</v>
      </c>
      <c r="L965" s="1" t="s">
        <v>8065</v>
      </c>
      <c r="M965" s="1" t="s">
        <v>8066</v>
      </c>
      <c r="N965" s="1" t="s">
        <v>8067</v>
      </c>
      <c r="O965" s="1" t="s">
        <v>8068</v>
      </c>
    </row>
    <row r="966" s="1" customFormat="1" spans="1:15">
      <c r="A966" s="1" t="s">
        <v>15</v>
      </c>
      <c r="B966" s="1" t="s">
        <v>8069</v>
      </c>
      <c r="C966" s="1" t="s">
        <v>123</v>
      </c>
      <c r="D966" s="1" t="s">
        <v>124</v>
      </c>
      <c r="F966" s="1" t="s">
        <v>8053</v>
      </c>
      <c r="G966" s="1" t="e">
        <f>-it</f>
        <v>#NAME?</v>
      </c>
      <c r="I966" s="1" t="s">
        <v>8070</v>
      </c>
      <c r="J966" s="1" t="s">
        <v>8071</v>
      </c>
      <c r="K966" s="1" t="s">
        <v>8072</v>
      </c>
      <c r="L966" s="1" t="s">
        <v>8073</v>
      </c>
      <c r="M966" s="1" t="s">
        <v>8074</v>
      </c>
      <c r="N966" s="1" t="s">
        <v>8075</v>
      </c>
      <c r="O966" s="1" t="s">
        <v>8076</v>
      </c>
    </row>
    <row r="967" s="1" customFormat="1" spans="1:15">
      <c r="A967" s="1" t="s">
        <v>15</v>
      </c>
      <c r="B967" s="1" t="s">
        <v>8077</v>
      </c>
      <c r="C967" s="1" t="s">
        <v>123</v>
      </c>
      <c r="D967" s="1" t="s">
        <v>487</v>
      </c>
      <c r="F967" s="1" t="s">
        <v>8053</v>
      </c>
      <c r="G967" s="1" t="e">
        <f>-it</f>
        <v>#NAME?</v>
      </c>
      <c r="I967" s="1" t="s">
        <v>8078</v>
      </c>
      <c r="J967" s="1" t="s">
        <v>8079</v>
      </c>
      <c r="K967" s="1" t="s">
        <v>8080</v>
      </c>
      <c r="L967" s="1" t="s">
        <v>8081</v>
      </c>
      <c r="M967" s="1" t="s">
        <v>8082</v>
      </c>
      <c r="N967" s="1" t="s">
        <v>8083</v>
      </c>
      <c r="O967" s="1" t="s">
        <v>8084</v>
      </c>
    </row>
    <row r="968" s="1" customFormat="1" spans="1:15">
      <c r="A968" s="1" t="s">
        <v>15</v>
      </c>
      <c r="B968" s="1" t="s">
        <v>8085</v>
      </c>
      <c r="C968" s="1" t="s">
        <v>17</v>
      </c>
      <c r="D968" s="1" t="s">
        <v>133</v>
      </c>
      <c r="F968" s="1" t="s">
        <v>8086</v>
      </c>
      <c r="G968" s="1" t="e">
        <f>-ilit</f>
        <v>#NAME?</v>
      </c>
      <c r="H968" s="1" t="e">
        <f>-ation</f>
        <v>#NAME?</v>
      </c>
      <c r="I968" s="1" t="s">
        <v>8087</v>
      </c>
      <c r="J968" s="1" t="s">
        <v>8088</v>
      </c>
      <c r="K968" s="1" t="s">
        <v>8089</v>
      </c>
      <c r="L968" s="1" t="s">
        <v>8090</v>
      </c>
      <c r="M968" s="1" t="s">
        <v>8091</v>
      </c>
      <c r="N968" s="1" t="s">
        <v>8092</v>
      </c>
      <c r="O968" s="1" t="s">
        <v>8093</v>
      </c>
    </row>
    <row r="969" s="1" customFormat="1" spans="1:15">
      <c r="A969" s="1" t="s">
        <v>15</v>
      </c>
      <c r="B969" s="1" t="s">
        <v>8094</v>
      </c>
      <c r="C969" s="1" t="s">
        <v>27</v>
      </c>
      <c r="F969" s="1" t="s">
        <v>8020</v>
      </c>
      <c r="G969" s="1" t="e">
        <f>-ual</f>
        <v>#NAME?</v>
      </c>
      <c r="I969" s="1" t="s">
        <v>8095</v>
      </c>
      <c r="J969" s="1" t="s">
        <v>8096</v>
      </c>
      <c r="K969" s="1" t="s">
        <v>8097</v>
      </c>
      <c r="L969" s="1" t="s">
        <v>8098</v>
      </c>
      <c r="M969" s="1" t="s">
        <v>8099</v>
      </c>
      <c r="N969" s="1" t="s">
        <v>8100</v>
      </c>
      <c r="O969" s="1" t="s">
        <v>8101</v>
      </c>
    </row>
    <row r="970" s="1" customFormat="1" spans="1:15">
      <c r="A970" s="1" t="s">
        <v>15</v>
      </c>
      <c r="B970" s="1" t="s">
        <v>8102</v>
      </c>
      <c r="C970" s="1" t="s">
        <v>17</v>
      </c>
      <c r="D970" s="1" t="s">
        <v>8103</v>
      </c>
      <c r="F970" s="1" t="s">
        <v>8104</v>
      </c>
      <c r="G970" s="1" t="e">
        <f>-in</f>
        <v>#NAME?</v>
      </c>
      <c r="I970" s="1" t="s">
        <v>8105</v>
      </c>
      <c r="J970" s="1" t="s">
        <v>8106</v>
      </c>
      <c r="K970" s="1" t="s">
        <v>8107</v>
      </c>
      <c r="L970" s="1" t="s">
        <v>8108</v>
      </c>
      <c r="M970" s="1" t="s">
        <v>8109</v>
      </c>
      <c r="N970" s="1" t="s">
        <v>8110</v>
      </c>
      <c r="O970" s="1" t="s">
        <v>8111</v>
      </c>
    </row>
    <row r="971" s="1" customFormat="1" spans="1:15">
      <c r="A971" s="1" t="s">
        <v>15</v>
      </c>
      <c r="B971" s="1" t="s">
        <v>8112</v>
      </c>
      <c r="C971" s="1" t="s">
        <v>362</v>
      </c>
      <c r="D971" s="1" t="s">
        <v>8103</v>
      </c>
      <c r="F971" s="1" t="s">
        <v>8113</v>
      </c>
      <c r="I971" s="1" t="s">
        <v>8114</v>
      </c>
      <c r="J971" s="1" t="s">
        <v>8115</v>
      </c>
      <c r="K971" s="1" t="s">
        <v>8116</v>
      </c>
      <c r="L971" s="1" t="s">
        <v>8117</v>
      </c>
      <c r="M971" s="1" t="s">
        <v>8118</v>
      </c>
      <c r="N971" s="1" t="s">
        <v>8119</v>
      </c>
      <c r="O971" s="1" t="s">
        <v>8120</v>
      </c>
    </row>
    <row r="972" s="1" customFormat="1" spans="1:15">
      <c r="A972" s="1" t="s">
        <v>15</v>
      </c>
      <c r="B972" s="1" t="s">
        <v>8121</v>
      </c>
      <c r="C972" s="1" t="s">
        <v>17</v>
      </c>
      <c r="D972" s="1" t="s">
        <v>8122</v>
      </c>
      <c r="F972" s="1" t="s">
        <v>8123</v>
      </c>
      <c r="I972" s="1" t="s">
        <v>8124</v>
      </c>
      <c r="J972" s="1" t="s">
        <v>8125</v>
      </c>
      <c r="K972" s="1" t="s">
        <v>8126</v>
      </c>
      <c r="L972" s="1" t="s">
        <v>8127</v>
      </c>
      <c r="M972" s="1" t="s">
        <v>8128</v>
      </c>
      <c r="N972" s="1" t="s">
        <v>8129</v>
      </c>
      <c r="O972" s="1" t="s">
        <v>8130</v>
      </c>
    </row>
    <row r="973" s="1" customFormat="1" spans="1:15">
      <c r="A973" s="1" t="s">
        <v>15</v>
      </c>
      <c r="B973" s="1" t="s">
        <v>8131</v>
      </c>
      <c r="C973" s="1" t="s">
        <v>17</v>
      </c>
      <c r="D973" s="1" t="s">
        <v>8103</v>
      </c>
      <c r="F973" s="1" t="s">
        <v>8132</v>
      </c>
      <c r="G973" s="1" t="e">
        <f>-ia</f>
        <v>#NAME?</v>
      </c>
      <c r="I973" s="1" t="s">
        <v>8133</v>
      </c>
      <c r="J973" s="1" t="s">
        <v>8134</v>
      </c>
      <c r="K973" s="1" t="s">
        <v>8135</v>
      </c>
      <c r="L973" s="1" t="s">
        <v>8136</v>
      </c>
      <c r="M973" s="1" t="s">
        <v>8137</v>
      </c>
      <c r="N973" s="1" t="s">
        <v>8138</v>
      </c>
      <c r="O973" s="1" t="s">
        <v>8139</v>
      </c>
    </row>
    <row r="974" s="1" customFormat="1" spans="1:15">
      <c r="A974" s="1" t="s">
        <v>15</v>
      </c>
      <c r="B974" s="1" t="s">
        <v>8140</v>
      </c>
      <c r="C974" s="1" t="s">
        <v>17</v>
      </c>
      <c r="D974" s="1" t="s">
        <v>8103</v>
      </c>
      <c r="F974" s="1" t="s">
        <v>8141</v>
      </c>
      <c r="I974" s="1" t="s">
        <v>8142</v>
      </c>
      <c r="J974" s="1" t="s">
        <v>8143</v>
      </c>
      <c r="K974" s="1" t="s">
        <v>8144</v>
      </c>
      <c r="L974" s="1" t="s">
        <v>8145</v>
      </c>
      <c r="M974" s="1" t="s">
        <v>8146</v>
      </c>
      <c r="N974" s="1" t="s">
        <v>8147</v>
      </c>
      <c r="O974" s="1" t="s">
        <v>8148</v>
      </c>
    </row>
    <row r="975" s="1" customFormat="1" spans="1:15">
      <c r="A975" s="1" t="s">
        <v>15</v>
      </c>
      <c r="B975" s="1" t="s">
        <v>8149</v>
      </c>
      <c r="C975" s="1" t="s">
        <v>17</v>
      </c>
      <c r="D975" s="1" t="s">
        <v>8122</v>
      </c>
      <c r="F975" s="1" t="s">
        <v>8150</v>
      </c>
      <c r="I975" s="1" t="s">
        <v>8151</v>
      </c>
      <c r="J975" s="1" t="s">
        <v>8152</v>
      </c>
      <c r="K975" s="1" t="s">
        <v>8153</v>
      </c>
      <c r="L975" s="1" t="s">
        <v>8154</v>
      </c>
      <c r="M975" s="1" t="s">
        <v>8155</v>
      </c>
      <c r="N975" s="1" t="s">
        <v>8156</v>
      </c>
      <c r="O975" s="1" t="s">
        <v>8157</v>
      </c>
    </row>
    <row r="976" s="1" customFormat="1" spans="1:15">
      <c r="A976" s="1" t="s">
        <v>15</v>
      </c>
      <c r="B976" s="1" t="s">
        <v>8158</v>
      </c>
      <c r="C976" s="1" t="s">
        <v>17</v>
      </c>
      <c r="D976" s="1" t="s">
        <v>8103</v>
      </c>
      <c r="F976" s="1" t="s">
        <v>7737</v>
      </c>
      <c r="G976" s="1" t="e">
        <f>-ia</f>
        <v>#NAME?</v>
      </c>
      <c r="I976" s="1" t="s">
        <v>8159</v>
      </c>
      <c r="J976" s="1" t="s">
        <v>8160</v>
      </c>
      <c r="K976" s="1" t="s">
        <v>8161</v>
      </c>
      <c r="L976" s="1" t="s">
        <v>8162</v>
      </c>
      <c r="M976" s="1" t="s">
        <v>8163</v>
      </c>
      <c r="N976" s="1" t="s">
        <v>8164</v>
      </c>
      <c r="O976" s="1" t="s">
        <v>8165</v>
      </c>
    </row>
    <row r="977" s="1" customFormat="1" spans="1:15">
      <c r="A977" s="1" t="s">
        <v>15</v>
      </c>
      <c r="B977" s="1" t="s">
        <v>8166</v>
      </c>
      <c r="C977" s="1" t="s">
        <v>17</v>
      </c>
      <c r="D977" s="1" t="s">
        <v>8103</v>
      </c>
      <c r="F977" s="1" t="s">
        <v>8167</v>
      </c>
      <c r="I977" s="1" t="s">
        <v>8168</v>
      </c>
      <c r="J977" s="1" t="s">
        <v>8169</v>
      </c>
      <c r="K977" s="1" t="s">
        <v>8170</v>
      </c>
      <c r="L977" s="1" t="s">
        <v>8171</v>
      </c>
      <c r="M977" s="1" t="s">
        <v>8172</v>
      </c>
      <c r="N977" s="1" t="s">
        <v>8173</v>
      </c>
      <c r="O977" s="1" t="s">
        <v>8174</v>
      </c>
    </row>
    <row r="978" s="1" customFormat="1" spans="1:15">
      <c r="A978" s="1" t="s">
        <v>15</v>
      </c>
      <c r="B978" s="1" t="s">
        <v>8175</v>
      </c>
      <c r="C978" s="1" t="s">
        <v>17</v>
      </c>
      <c r="D978" s="1" t="s">
        <v>8103</v>
      </c>
      <c r="E978" s="1" t="s">
        <v>4145</v>
      </c>
      <c r="F978" s="1" t="s">
        <v>8176</v>
      </c>
      <c r="I978" s="1" t="s">
        <v>8177</v>
      </c>
      <c r="J978" s="1" t="s">
        <v>8178</v>
      </c>
      <c r="K978" s="1" t="s">
        <v>8179</v>
      </c>
      <c r="L978" s="1" t="s">
        <v>8180</v>
      </c>
      <c r="M978" s="1" t="s">
        <v>8181</v>
      </c>
      <c r="N978" s="1" t="s">
        <v>8182</v>
      </c>
      <c r="O978" s="1" t="s">
        <v>8183</v>
      </c>
    </row>
    <row r="979" s="1" customFormat="1" spans="1:15">
      <c r="A979" s="1" t="s">
        <v>15</v>
      </c>
      <c r="B979" s="1" t="s">
        <v>8184</v>
      </c>
      <c r="C979" s="1" t="s">
        <v>17</v>
      </c>
      <c r="D979" s="1" t="s">
        <v>8103</v>
      </c>
      <c r="F979" s="1" t="s">
        <v>8176</v>
      </c>
      <c r="I979" s="1" t="s">
        <v>8185</v>
      </c>
      <c r="J979" s="1" t="s">
        <v>8186</v>
      </c>
      <c r="K979" s="1" t="s">
        <v>8187</v>
      </c>
      <c r="L979" s="1" t="s">
        <v>8188</v>
      </c>
      <c r="M979" s="1" t="s">
        <v>8189</v>
      </c>
      <c r="N979" s="1" t="s">
        <v>8190</v>
      </c>
      <c r="O979" s="1" t="s">
        <v>8191</v>
      </c>
    </row>
    <row r="980" s="1" customFormat="1" spans="1:15">
      <c r="A980" s="1" t="s">
        <v>15</v>
      </c>
      <c r="B980" s="1" t="s">
        <v>8192</v>
      </c>
      <c r="C980" s="1" t="s">
        <v>17</v>
      </c>
      <c r="D980" s="1" t="s">
        <v>8193</v>
      </c>
      <c r="F980" s="1" t="s">
        <v>8194</v>
      </c>
      <c r="I980" s="1" t="s">
        <v>8195</v>
      </c>
      <c r="J980" s="1" t="s">
        <v>8196</v>
      </c>
      <c r="K980" s="1" t="s">
        <v>8197</v>
      </c>
      <c r="L980" s="1" t="s">
        <v>8198</v>
      </c>
      <c r="M980" s="1" t="s">
        <v>8199</v>
      </c>
      <c r="N980" s="1" t="s">
        <v>8200</v>
      </c>
      <c r="O980" s="1" t="s">
        <v>8201</v>
      </c>
    </row>
    <row r="981" s="1" customFormat="1" spans="1:15">
      <c r="A981" s="1" t="s">
        <v>15</v>
      </c>
      <c r="B981" s="1" t="s">
        <v>8202</v>
      </c>
      <c r="C981" s="1" t="s">
        <v>17</v>
      </c>
      <c r="D981" s="1" t="s">
        <v>8193</v>
      </c>
      <c r="F981" s="1" t="s">
        <v>8203</v>
      </c>
      <c r="I981" s="1" t="s">
        <v>8204</v>
      </c>
      <c r="J981" s="1" t="s">
        <v>8205</v>
      </c>
      <c r="K981" s="1" t="s">
        <v>8206</v>
      </c>
      <c r="L981" s="1" t="s">
        <v>8207</v>
      </c>
      <c r="M981" s="1" t="s">
        <v>8208</v>
      </c>
      <c r="N981" s="1" t="s">
        <v>8209</v>
      </c>
      <c r="O981" s="1" t="s">
        <v>8210</v>
      </c>
    </row>
    <row r="982" s="1" customFormat="1" spans="1:15">
      <c r="A982" s="1" t="s">
        <v>15</v>
      </c>
      <c r="B982" s="1" t="s">
        <v>8211</v>
      </c>
      <c r="C982" s="1" t="s">
        <v>1559</v>
      </c>
      <c r="D982" s="1" t="s">
        <v>8193</v>
      </c>
      <c r="F982" s="1" t="s">
        <v>8212</v>
      </c>
      <c r="I982" s="1" t="s">
        <v>8213</v>
      </c>
      <c r="J982" s="1" t="s">
        <v>8214</v>
      </c>
      <c r="K982" s="1" t="s">
        <v>8215</v>
      </c>
      <c r="L982" s="1" t="s">
        <v>8216</v>
      </c>
      <c r="M982" s="1" t="s">
        <v>8217</v>
      </c>
      <c r="N982" s="1" t="s">
        <v>8218</v>
      </c>
      <c r="O982" s="1" t="s">
        <v>8219</v>
      </c>
    </row>
    <row r="983" s="1" customFormat="1" spans="1:15">
      <c r="A983" s="1" t="s">
        <v>15</v>
      </c>
      <c r="B983" s="1" t="s">
        <v>8220</v>
      </c>
      <c r="C983" s="1" t="s">
        <v>17</v>
      </c>
      <c r="D983" s="1" t="s">
        <v>8221</v>
      </c>
      <c r="F983" s="1" t="s">
        <v>8222</v>
      </c>
      <c r="I983" s="1" t="s">
        <v>8223</v>
      </c>
      <c r="J983" s="1" t="s">
        <v>8224</v>
      </c>
      <c r="K983" s="1" t="s">
        <v>8225</v>
      </c>
      <c r="L983" s="1" t="s">
        <v>8226</v>
      </c>
      <c r="M983" s="1" t="s">
        <v>8227</v>
      </c>
      <c r="N983" s="1" t="s">
        <v>8228</v>
      </c>
      <c r="O983" s="1" t="s">
        <v>8229</v>
      </c>
    </row>
    <row r="984" s="1" customFormat="1" spans="1:15">
      <c r="A984" s="1" t="s">
        <v>15</v>
      </c>
      <c r="B984" s="1" t="s">
        <v>8230</v>
      </c>
      <c r="C984" s="1" t="s">
        <v>27</v>
      </c>
      <c r="D984" s="1" t="s">
        <v>8193</v>
      </c>
      <c r="E984" s="1" t="s">
        <v>87</v>
      </c>
      <c r="F984" s="1" t="s">
        <v>8231</v>
      </c>
      <c r="G984" s="1" t="e">
        <f>-ed</f>
        <v>#NAME?</v>
      </c>
      <c r="I984" s="1" t="s">
        <v>8232</v>
      </c>
      <c r="J984" s="1" t="s">
        <v>8233</v>
      </c>
      <c r="K984" s="1" t="s">
        <v>8234</v>
      </c>
      <c r="L984" s="1" t="s">
        <v>8235</v>
      </c>
      <c r="M984" s="1" t="s">
        <v>8236</v>
      </c>
      <c r="N984" s="1" t="s">
        <v>8237</v>
      </c>
      <c r="O984" s="1" t="s">
        <v>8238</v>
      </c>
    </row>
    <row r="985" s="1" customFormat="1" spans="1:15">
      <c r="A985" s="1" t="s">
        <v>15</v>
      </c>
      <c r="B985" s="1" t="s">
        <v>8239</v>
      </c>
      <c r="C985" s="1" t="s">
        <v>17</v>
      </c>
      <c r="D985" s="1" t="s">
        <v>8193</v>
      </c>
      <c r="E985" s="1" t="s">
        <v>6144</v>
      </c>
      <c r="F985" s="1" t="s">
        <v>8240</v>
      </c>
      <c r="G985" s="1" t="e">
        <f>-_xleta.or</f>
        <v>#VALUE!</v>
      </c>
      <c r="I985" s="1" t="s">
        <v>8241</v>
      </c>
      <c r="J985" s="1" t="s">
        <v>8242</v>
      </c>
      <c r="K985" s="1" t="s">
        <v>8243</v>
      </c>
      <c r="L985" s="1" t="s">
        <v>8244</v>
      </c>
      <c r="M985" s="1" t="s">
        <v>8245</v>
      </c>
      <c r="N985" s="1" t="s">
        <v>8246</v>
      </c>
      <c r="O985" s="1" t="s">
        <v>8247</v>
      </c>
    </row>
    <row r="986" s="1" customFormat="1" spans="1:15">
      <c r="A986" s="1" t="s">
        <v>15</v>
      </c>
      <c r="B986" s="1" t="s">
        <v>8248</v>
      </c>
      <c r="C986" s="1" t="s">
        <v>27</v>
      </c>
      <c r="D986" s="1" t="s">
        <v>8193</v>
      </c>
      <c r="E986" s="1" t="s">
        <v>6144</v>
      </c>
      <c r="F986" s="1" t="s">
        <v>580</v>
      </c>
      <c r="G986" s="1" t="e">
        <f>-ous</f>
        <v>#NAME?</v>
      </c>
      <c r="I986" s="1" t="s">
        <v>8249</v>
      </c>
      <c r="J986" s="1" t="s">
        <v>8250</v>
      </c>
      <c r="K986" s="1" t="s">
        <v>8251</v>
      </c>
      <c r="L986" s="1" t="s">
        <v>8252</v>
      </c>
      <c r="M986" s="1" t="s">
        <v>8253</v>
      </c>
      <c r="N986" s="1" t="s">
        <v>8254</v>
      </c>
      <c r="O986" s="1" t="s">
        <v>8255</v>
      </c>
    </row>
    <row r="987" s="1" customFormat="1" spans="1:15">
      <c r="A987" s="1" t="s">
        <v>15</v>
      </c>
      <c r="B987" s="1" t="s">
        <v>8256</v>
      </c>
      <c r="C987" s="1" t="s">
        <v>27</v>
      </c>
      <c r="D987" s="1" t="s">
        <v>8193</v>
      </c>
      <c r="F987" s="1" t="s">
        <v>8257</v>
      </c>
      <c r="G987" s="1" t="e">
        <f>-al</f>
        <v>#NAME?</v>
      </c>
      <c r="I987" s="1" t="s">
        <v>8258</v>
      </c>
      <c r="J987" s="1" t="s">
        <v>8259</v>
      </c>
      <c r="K987" s="1" t="s">
        <v>8260</v>
      </c>
      <c r="L987" s="1" t="s">
        <v>8261</v>
      </c>
      <c r="M987" s="1" t="s">
        <v>8262</v>
      </c>
      <c r="N987" s="1" t="s">
        <v>8263</v>
      </c>
      <c r="O987" s="1" t="s">
        <v>8264</v>
      </c>
    </row>
    <row r="988" s="1" customFormat="1" spans="1:15">
      <c r="A988" s="1" t="s">
        <v>15</v>
      </c>
      <c r="B988" s="1" t="s">
        <v>8265</v>
      </c>
      <c r="C988" s="1" t="s">
        <v>17</v>
      </c>
      <c r="D988" s="1" t="s">
        <v>8221</v>
      </c>
      <c r="F988" s="1" t="s">
        <v>8266</v>
      </c>
      <c r="I988" s="1" t="s">
        <v>8267</v>
      </c>
      <c r="J988" s="1" t="s">
        <v>8268</v>
      </c>
      <c r="K988" s="1" t="s">
        <v>8269</v>
      </c>
      <c r="L988" s="1" t="s">
        <v>8270</v>
      </c>
      <c r="M988" s="1" t="s">
        <v>8271</v>
      </c>
      <c r="N988" s="1" t="s">
        <v>8272</v>
      </c>
      <c r="O988" s="1" t="s">
        <v>8273</v>
      </c>
    </row>
    <row r="989" s="1" customFormat="1" spans="1:15">
      <c r="A989" s="1" t="s">
        <v>15</v>
      </c>
      <c r="B989" s="1" t="s">
        <v>8274</v>
      </c>
      <c r="C989" s="1" t="s">
        <v>27</v>
      </c>
      <c r="D989" s="1" t="s">
        <v>8193</v>
      </c>
      <c r="F989" s="1" t="s">
        <v>8275</v>
      </c>
      <c r="G989" s="1" t="e">
        <f>-ed</f>
        <v>#NAME?</v>
      </c>
      <c r="I989" s="1" t="s">
        <v>8276</v>
      </c>
      <c r="J989" s="1" t="s">
        <v>8277</v>
      </c>
      <c r="K989" s="1" t="s">
        <v>8278</v>
      </c>
      <c r="L989" s="1" t="s">
        <v>8279</v>
      </c>
      <c r="M989" s="1" t="s">
        <v>8280</v>
      </c>
      <c r="N989" s="1" t="s">
        <v>8281</v>
      </c>
      <c r="O989" s="1" t="s">
        <v>8282</v>
      </c>
    </row>
    <row r="990" s="1" customFormat="1" spans="1:15">
      <c r="A990" s="1" t="s">
        <v>15</v>
      </c>
      <c r="B990" s="1" t="s">
        <v>6680</v>
      </c>
      <c r="C990" s="1" t="s">
        <v>123</v>
      </c>
      <c r="D990" s="1" t="s">
        <v>6681</v>
      </c>
      <c r="F990" s="1" t="s">
        <v>6682</v>
      </c>
      <c r="G990" s="1" t="e">
        <f>-e</f>
        <v>#NAME?</v>
      </c>
      <c r="I990" s="1" t="s">
        <v>8283</v>
      </c>
      <c r="J990" s="1" t="s">
        <v>6684</v>
      </c>
      <c r="K990" s="1" t="s">
        <v>6685</v>
      </c>
      <c r="L990" s="1" t="s">
        <v>6686</v>
      </c>
      <c r="M990" s="1" t="s">
        <v>6687</v>
      </c>
      <c r="N990" s="1" t="s">
        <v>8284</v>
      </c>
      <c r="O990" s="1" t="s">
        <v>8285</v>
      </c>
    </row>
    <row r="991" s="1" customFormat="1" spans="1:15">
      <c r="A991" s="1" t="s">
        <v>15</v>
      </c>
      <c r="B991" s="1" t="s">
        <v>6690</v>
      </c>
      <c r="C991" s="1" t="s">
        <v>1559</v>
      </c>
      <c r="D991" s="1" t="s">
        <v>6681</v>
      </c>
      <c r="F991" s="1" t="s">
        <v>6691</v>
      </c>
      <c r="I991" s="1" t="s">
        <v>8286</v>
      </c>
      <c r="J991" s="1" t="s">
        <v>6693</v>
      </c>
      <c r="K991" s="1" t="s">
        <v>6694</v>
      </c>
      <c r="L991" s="1" t="s">
        <v>8287</v>
      </c>
      <c r="M991" s="1" t="s">
        <v>8288</v>
      </c>
      <c r="N991" s="1" t="s">
        <v>8289</v>
      </c>
      <c r="O991" s="1" t="s">
        <v>8290</v>
      </c>
    </row>
    <row r="992" s="1" customFormat="1" spans="1:15">
      <c r="A992" s="1" t="s">
        <v>15</v>
      </c>
      <c r="B992" s="1" t="s">
        <v>6699</v>
      </c>
      <c r="C992" s="1" t="s">
        <v>17</v>
      </c>
      <c r="D992" s="1" t="s">
        <v>6700</v>
      </c>
      <c r="F992" s="1" t="s">
        <v>6604</v>
      </c>
      <c r="I992" s="1" t="s">
        <v>8291</v>
      </c>
      <c r="J992" s="1" t="s">
        <v>8292</v>
      </c>
      <c r="K992" s="1" t="s">
        <v>6703</v>
      </c>
      <c r="L992" s="1" t="s">
        <v>8293</v>
      </c>
      <c r="M992" s="1" t="s">
        <v>8294</v>
      </c>
      <c r="N992" s="1" t="s">
        <v>8295</v>
      </c>
      <c r="O992" s="1" t="s">
        <v>8296</v>
      </c>
    </row>
    <row r="993" s="1" customFormat="1" spans="1:15">
      <c r="A993" s="1" t="s">
        <v>15</v>
      </c>
      <c r="B993" s="1" t="s">
        <v>6717</v>
      </c>
      <c r="C993" s="1" t="s">
        <v>27</v>
      </c>
      <c r="D993" s="1" t="s">
        <v>6700</v>
      </c>
      <c r="F993" s="1" t="s">
        <v>6718</v>
      </c>
      <c r="G993" s="1" t="e">
        <f>-ous</f>
        <v>#NAME?</v>
      </c>
      <c r="I993" s="1" t="s">
        <v>8297</v>
      </c>
      <c r="J993" s="1" t="s">
        <v>6720</v>
      </c>
      <c r="K993" s="1" t="s">
        <v>6721</v>
      </c>
      <c r="L993" s="1" t="s">
        <v>8298</v>
      </c>
      <c r="M993" s="1" t="s">
        <v>8299</v>
      </c>
      <c r="N993" s="1" t="s">
        <v>8300</v>
      </c>
      <c r="O993" s="1" t="s">
        <v>8301</v>
      </c>
    </row>
    <row r="994" s="1" customFormat="1" spans="1:15">
      <c r="A994" s="1" t="s">
        <v>15</v>
      </c>
      <c r="B994" s="1" t="s">
        <v>8302</v>
      </c>
      <c r="C994" s="1" t="s">
        <v>17</v>
      </c>
      <c r="D994" s="1" t="s">
        <v>6681</v>
      </c>
      <c r="F994" s="1" t="s">
        <v>6709</v>
      </c>
      <c r="G994" s="1" t="e">
        <f>-ion</f>
        <v>#NAME?</v>
      </c>
      <c r="I994" s="1" t="s">
        <v>8303</v>
      </c>
      <c r="J994" s="1" t="s">
        <v>8304</v>
      </c>
      <c r="K994" s="1" t="s">
        <v>8305</v>
      </c>
      <c r="L994" s="1" t="s">
        <v>8306</v>
      </c>
      <c r="M994" s="1" t="s">
        <v>8307</v>
      </c>
      <c r="N994" s="1" t="s">
        <v>8308</v>
      </c>
      <c r="O994" s="1" t="s">
        <v>8309</v>
      </c>
    </row>
    <row r="995" s="1" customFormat="1" spans="1:15">
      <c r="A995" s="1" t="s">
        <v>15</v>
      </c>
      <c r="B995" s="1" t="s">
        <v>6726</v>
      </c>
      <c r="C995" s="1" t="s">
        <v>27</v>
      </c>
      <c r="D995" s="1" t="s">
        <v>6700</v>
      </c>
      <c r="F995" s="1" t="s">
        <v>6727</v>
      </c>
      <c r="G995" s="1" t="e">
        <f>-al</f>
        <v>#NAME?</v>
      </c>
      <c r="I995" s="1" t="s">
        <v>8310</v>
      </c>
      <c r="J995" s="1" t="s">
        <v>8311</v>
      </c>
      <c r="K995" s="1" t="s">
        <v>6730</v>
      </c>
      <c r="L995" s="1" t="s">
        <v>8312</v>
      </c>
      <c r="M995" s="1" t="s">
        <v>8313</v>
      </c>
      <c r="N995" s="1" t="s">
        <v>8314</v>
      </c>
      <c r="O995" s="1" t="s">
        <v>8315</v>
      </c>
    </row>
    <row r="996" s="1" customFormat="1" spans="1:15">
      <c r="A996" s="1" t="s">
        <v>15</v>
      </c>
      <c r="B996" s="1" t="s">
        <v>8316</v>
      </c>
      <c r="C996" s="1" t="s">
        <v>27</v>
      </c>
      <c r="D996" s="1" t="s">
        <v>6700</v>
      </c>
      <c r="F996" s="1" t="s">
        <v>8317</v>
      </c>
      <c r="G996" s="1" t="e">
        <f>-ular</f>
        <v>#NAME?</v>
      </c>
      <c r="I996" s="1" t="s">
        <v>8318</v>
      </c>
      <c r="J996" s="1" t="s">
        <v>8319</v>
      </c>
      <c r="K996" s="1" t="s">
        <v>8320</v>
      </c>
      <c r="L996" s="1" t="s">
        <v>8321</v>
      </c>
      <c r="M996" s="1" t="s">
        <v>8322</v>
      </c>
      <c r="N996" s="1" t="s">
        <v>8323</v>
      </c>
      <c r="O996" s="1" t="s">
        <v>8324</v>
      </c>
    </row>
    <row r="997" s="1" customFormat="1" spans="1:15">
      <c r="A997" s="1" t="s">
        <v>15</v>
      </c>
      <c r="B997" s="1" t="s">
        <v>8325</v>
      </c>
      <c r="C997" s="1" t="s">
        <v>17</v>
      </c>
      <c r="D997" s="1" t="s">
        <v>6681</v>
      </c>
      <c r="F997" s="1" t="s">
        <v>6682</v>
      </c>
      <c r="G997" s="1" t="e">
        <f>-tion</f>
        <v>#NAME?</v>
      </c>
      <c r="I997" s="1" t="s">
        <v>8326</v>
      </c>
      <c r="J997" s="1" t="s">
        <v>8327</v>
      </c>
      <c r="K997" s="1" t="s">
        <v>8328</v>
      </c>
      <c r="L997" s="1" t="s">
        <v>8329</v>
      </c>
      <c r="M997" s="1" t="s">
        <v>8330</v>
      </c>
      <c r="N997" s="1" t="s">
        <v>8331</v>
      </c>
      <c r="O997" s="1" t="s">
        <v>8332</v>
      </c>
    </row>
    <row r="998" s="1" customFormat="1" spans="1:15">
      <c r="A998" s="1" t="s">
        <v>15</v>
      </c>
      <c r="B998" s="1" t="s">
        <v>6735</v>
      </c>
      <c r="C998" s="1" t="s">
        <v>27</v>
      </c>
      <c r="D998" s="1" t="s">
        <v>6700</v>
      </c>
      <c r="F998" s="1" t="s">
        <v>6736</v>
      </c>
      <c r="G998" s="1" t="e">
        <f>-al</f>
        <v>#NAME?</v>
      </c>
      <c r="I998" s="1" t="s">
        <v>8333</v>
      </c>
      <c r="J998" s="1" t="s">
        <v>8334</v>
      </c>
      <c r="K998" s="1" t="s">
        <v>6739</v>
      </c>
      <c r="L998" s="1" t="s">
        <v>8335</v>
      </c>
      <c r="M998" s="1" t="s">
        <v>8336</v>
      </c>
      <c r="N998" s="1" t="s">
        <v>8337</v>
      </c>
      <c r="O998" s="1" t="s">
        <v>8338</v>
      </c>
    </row>
    <row r="999" s="1" customFormat="1" spans="1:15">
      <c r="A999" s="1" t="s">
        <v>15</v>
      </c>
      <c r="B999" s="1" t="s">
        <v>6761</v>
      </c>
      <c r="C999" s="1" t="s">
        <v>27</v>
      </c>
      <c r="D999" s="1" t="s">
        <v>6700</v>
      </c>
      <c r="F999" s="1" t="s">
        <v>6762</v>
      </c>
      <c r="I999" s="1" t="s">
        <v>8339</v>
      </c>
      <c r="J999" s="1" t="s">
        <v>6764</v>
      </c>
      <c r="K999" s="1" t="s">
        <v>6765</v>
      </c>
      <c r="L999" s="1" t="s">
        <v>8340</v>
      </c>
      <c r="M999" s="1" t="s">
        <v>8341</v>
      </c>
      <c r="N999" s="1" t="s">
        <v>8342</v>
      </c>
      <c r="O999" s="1" t="s">
        <v>8343</v>
      </c>
    </row>
    <row r="1000" s="1" customFormat="1" spans="1:15">
      <c r="A1000" s="1" t="s">
        <v>15</v>
      </c>
      <c r="B1000" s="1" t="s">
        <v>6350</v>
      </c>
      <c r="C1000" s="1" t="s">
        <v>17</v>
      </c>
      <c r="D1000" s="1" t="s">
        <v>1820</v>
      </c>
      <c r="F1000" s="1" t="s">
        <v>8344</v>
      </c>
      <c r="G1000" s="1" t="e">
        <f>-e</f>
        <v>#NAME?</v>
      </c>
      <c r="I1000" s="1" t="s">
        <v>8345</v>
      </c>
      <c r="J1000" s="1" t="s">
        <v>6353</v>
      </c>
      <c r="K1000" s="1" t="s">
        <v>6354</v>
      </c>
      <c r="L1000" s="1" t="s">
        <v>6355</v>
      </c>
      <c r="M1000" s="1" t="s">
        <v>6356</v>
      </c>
      <c r="N1000" s="1" t="s">
        <v>8346</v>
      </c>
      <c r="O1000" s="1" t="s">
        <v>8347</v>
      </c>
    </row>
    <row r="1001" s="1" customFormat="1" spans="1:15">
      <c r="A1001" s="1" t="s">
        <v>15</v>
      </c>
      <c r="B1001" s="1" t="s">
        <v>6332</v>
      </c>
      <c r="C1001" s="1" t="s">
        <v>27</v>
      </c>
      <c r="D1001" s="1" t="s">
        <v>1820</v>
      </c>
      <c r="F1001" s="1" t="s">
        <v>6333</v>
      </c>
      <c r="G1001" s="1" t="e">
        <f>-ic</f>
        <v>#NAME?</v>
      </c>
      <c r="I1001" s="1" t="s">
        <v>8348</v>
      </c>
      <c r="J1001" s="1" t="s">
        <v>8349</v>
      </c>
      <c r="K1001" s="1" t="s">
        <v>6336</v>
      </c>
      <c r="L1001" s="1" t="s">
        <v>8350</v>
      </c>
      <c r="M1001" s="1" t="s">
        <v>8351</v>
      </c>
      <c r="N1001" s="1" t="s">
        <v>8352</v>
      </c>
      <c r="O1001" s="1" t="s">
        <v>8353</v>
      </c>
    </row>
    <row r="1002" s="1" customFormat="1" spans="1:15">
      <c r="A1002" s="1" t="s">
        <v>15</v>
      </c>
      <c r="B1002" s="1" t="s">
        <v>6368</v>
      </c>
      <c r="C1002" s="1" t="s">
        <v>27</v>
      </c>
      <c r="D1002" s="1" t="s">
        <v>1820</v>
      </c>
      <c r="F1002" s="1" t="s">
        <v>8354</v>
      </c>
      <c r="G1002" s="1" t="e">
        <f>-es</f>
        <v>#NAME?</v>
      </c>
      <c r="I1002" s="1" t="s">
        <v>8355</v>
      </c>
      <c r="J1002" s="1" t="s">
        <v>8356</v>
      </c>
      <c r="K1002" s="1" t="s">
        <v>6372</v>
      </c>
      <c r="L1002" s="1" t="s">
        <v>6373</v>
      </c>
      <c r="M1002" s="1" t="s">
        <v>6374</v>
      </c>
      <c r="N1002" s="1" t="s">
        <v>8357</v>
      </c>
      <c r="O1002" s="1" t="s">
        <v>8358</v>
      </c>
    </row>
    <row r="1003" s="1" customFormat="1" spans="1:15">
      <c r="A1003" s="1" t="s">
        <v>15</v>
      </c>
      <c r="B1003" s="1" t="s">
        <v>6377</v>
      </c>
      <c r="C1003" s="1" t="s">
        <v>17</v>
      </c>
      <c r="D1003" s="1" t="s">
        <v>1820</v>
      </c>
      <c r="F1003" s="1" t="s">
        <v>3093</v>
      </c>
      <c r="I1003" s="1" t="s">
        <v>8359</v>
      </c>
      <c r="J1003" s="1" t="s">
        <v>6379</v>
      </c>
      <c r="K1003" s="1" t="s">
        <v>6380</v>
      </c>
      <c r="L1003" s="1" t="s">
        <v>8360</v>
      </c>
      <c r="M1003" s="1" t="s">
        <v>8361</v>
      </c>
      <c r="N1003" s="1" t="s">
        <v>8362</v>
      </c>
      <c r="O1003" s="1" t="s">
        <v>8363</v>
      </c>
    </row>
    <row r="1004" s="1" customFormat="1" spans="1:15">
      <c r="A1004" s="1" t="s">
        <v>15</v>
      </c>
      <c r="B1004" s="1" t="s">
        <v>6341</v>
      </c>
      <c r="C1004" s="1" t="s">
        <v>27</v>
      </c>
      <c r="D1004" s="1" t="s">
        <v>1820</v>
      </c>
      <c r="F1004" s="1" t="s">
        <v>6342</v>
      </c>
      <c r="G1004" s="1" t="e">
        <f>-al</f>
        <v>#NAME?</v>
      </c>
      <c r="I1004" s="1" t="s">
        <v>8364</v>
      </c>
      <c r="J1004" s="1" t="s">
        <v>6344</v>
      </c>
      <c r="K1004" s="1" t="s">
        <v>8365</v>
      </c>
      <c r="L1004" s="1" t="s">
        <v>8366</v>
      </c>
      <c r="M1004" s="1" t="s">
        <v>8367</v>
      </c>
      <c r="N1004" s="1" t="s">
        <v>8368</v>
      </c>
      <c r="O1004" s="1" t="s">
        <v>8369</v>
      </c>
    </row>
    <row r="1005" s="1" customFormat="1" spans="1:15">
      <c r="A1005" s="1" t="s">
        <v>15</v>
      </c>
      <c r="B1005" s="1" t="s">
        <v>6359</v>
      </c>
      <c r="C1005" s="1" t="s">
        <v>17</v>
      </c>
      <c r="D1005" s="1" t="s">
        <v>1820</v>
      </c>
      <c r="F1005" s="1" t="s">
        <v>6360</v>
      </c>
      <c r="I1005" s="1" t="s">
        <v>8370</v>
      </c>
      <c r="J1005" s="1" t="s">
        <v>6362</v>
      </c>
      <c r="K1005" s="1" t="s">
        <v>6363</v>
      </c>
      <c r="L1005" s="1" t="s">
        <v>8371</v>
      </c>
      <c r="M1005" s="1" t="s">
        <v>8372</v>
      </c>
      <c r="N1005" s="1" t="s">
        <v>8373</v>
      </c>
      <c r="O1005" s="1" t="s">
        <v>8374</v>
      </c>
    </row>
    <row r="1006" s="1" customFormat="1" spans="1:15">
      <c r="A1006" s="1" t="s">
        <v>15</v>
      </c>
      <c r="B1006" s="1" t="s">
        <v>1819</v>
      </c>
      <c r="C1006" s="1" t="s">
        <v>27</v>
      </c>
      <c r="D1006" s="1" t="s">
        <v>1820</v>
      </c>
      <c r="F1006" s="1" t="s">
        <v>1768</v>
      </c>
      <c r="G1006" s="1" t="e">
        <f>-ic</f>
        <v>#NAME?</v>
      </c>
      <c r="I1006" s="1" t="s">
        <v>8375</v>
      </c>
      <c r="J1006" s="1" t="s">
        <v>1822</v>
      </c>
      <c r="K1006" s="1" t="s">
        <v>1823</v>
      </c>
      <c r="L1006" s="1" t="s">
        <v>1824</v>
      </c>
      <c r="M1006" s="1" t="s">
        <v>1825</v>
      </c>
      <c r="N1006" s="1" t="s">
        <v>8376</v>
      </c>
      <c r="O1006" s="1" t="s">
        <v>8377</v>
      </c>
    </row>
    <row r="1007" s="1" customFormat="1" spans="1:15">
      <c r="A1007" s="1" t="s">
        <v>15</v>
      </c>
      <c r="B1007" s="1" t="s">
        <v>6385</v>
      </c>
      <c r="C1007" s="1" t="s">
        <v>27</v>
      </c>
      <c r="D1007" s="1" t="s">
        <v>1820</v>
      </c>
      <c r="F1007" s="1" t="s">
        <v>1623</v>
      </c>
      <c r="G1007" s="1" t="e">
        <f>-ic</f>
        <v>#NAME?</v>
      </c>
      <c r="I1007" s="1" t="s">
        <v>8378</v>
      </c>
      <c r="J1007" s="1" t="s">
        <v>8379</v>
      </c>
      <c r="K1007" s="1" t="s">
        <v>8380</v>
      </c>
      <c r="L1007" s="1" t="s">
        <v>8381</v>
      </c>
      <c r="M1007" s="1" t="s">
        <v>8382</v>
      </c>
      <c r="N1007" s="1" t="s">
        <v>8383</v>
      </c>
      <c r="O1007" s="1" t="s">
        <v>8384</v>
      </c>
    </row>
    <row r="1008" s="1" customFormat="1" spans="1:15">
      <c r="A1008" s="1" t="s">
        <v>15</v>
      </c>
      <c r="B1008" s="1" t="s">
        <v>6416</v>
      </c>
      <c r="C1008" s="1" t="s">
        <v>362</v>
      </c>
      <c r="D1008" s="1" t="s">
        <v>316</v>
      </c>
      <c r="F1008" s="1" t="s">
        <v>6417</v>
      </c>
      <c r="I1008" s="1" t="s">
        <v>8385</v>
      </c>
      <c r="J1008" s="1" t="s">
        <v>6419</v>
      </c>
      <c r="K1008" s="1" t="s">
        <v>6420</v>
      </c>
      <c r="L1008" s="1" t="s">
        <v>8386</v>
      </c>
      <c r="M1008" s="1" t="s">
        <v>8387</v>
      </c>
      <c r="N1008" s="1" t="s">
        <v>8388</v>
      </c>
      <c r="O1008" s="1" t="s">
        <v>8389</v>
      </c>
    </row>
    <row r="1009" s="1" customFormat="1" spans="1:15">
      <c r="A1009" s="1" t="s">
        <v>15</v>
      </c>
      <c r="B1009" s="1" t="s">
        <v>6442</v>
      </c>
      <c r="C1009" s="1" t="s">
        <v>362</v>
      </c>
      <c r="D1009" s="1" t="s">
        <v>1585</v>
      </c>
      <c r="F1009" s="1" t="s">
        <v>6417</v>
      </c>
      <c r="I1009" s="1" t="s">
        <v>8390</v>
      </c>
      <c r="J1009" s="1" t="s">
        <v>6444</v>
      </c>
      <c r="K1009" s="1" t="s">
        <v>6445</v>
      </c>
      <c r="L1009" s="1" t="s">
        <v>8391</v>
      </c>
      <c r="M1009" s="1" t="s">
        <v>8392</v>
      </c>
      <c r="N1009" s="1" t="s">
        <v>8393</v>
      </c>
      <c r="O1009" s="1" t="s">
        <v>8394</v>
      </c>
    </row>
    <row r="1010" s="1" customFormat="1" spans="1:15">
      <c r="A1010" s="1" t="s">
        <v>15</v>
      </c>
      <c r="B1010" s="1" t="s">
        <v>6425</v>
      </c>
      <c r="C1010" s="1" t="s">
        <v>27</v>
      </c>
      <c r="D1010" s="1" t="s">
        <v>124</v>
      </c>
      <c r="F1010" s="1" t="s">
        <v>6417</v>
      </c>
      <c r="G1010" s="1" t="e">
        <f>-ial</f>
        <v>#NAME?</v>
      </c>
      <c r="I1010" s="1" t="s">
        <v>8395</v>
      </c>
      <c r="J1010" s="1" t="s">
        <v>6427</v>
      </c>
      <c r="K1010" s="1" t="s">
        <v>6428</v>
      </c>
      <c r="L1010" s="1" t="s">
        <v>8396</v>
      </c>
      <c r="M1010" s="1" t="s">
        <v>8397</v>
      </c>
      <c r="N1010" s="1" t="s">
        <v>8398</v>
      </c>
      <c r="O1010" s="1" t="s">
        <v>8399</v>
      </c>
    </row>
    <row r="1011" s="1" customFormat="1" spans="1:15">
      <c r="A1011" s="1" t="s">
        <v>15</v>
      </c>
      <c r="B1011" s="1" t="s">
        <v>6450</v>
      </c>
      <c r="C1011" s="1" t="s">
        <v>17</v>
      </c>
      <c r="D1011" s="1" t="s">
        <v>1236</v>
      </c>
      <c r="F1011" s="1" t="s">
        <v>6417</v>
      </c>
      <c r="I1011" s="1" t="s">
        <v>8400</v>
      </c>
      <c r="J1011" s="1" t="s">
        <v>6453</v>
      </c>
      <c r="K1011" s="1" t="s">
        <v>8401</v>
      </c>
      <c r="L1011" s="1" t="s">
        <v>8402</v>
      </c>
      <c r="M1011" s="1" t="s">
        <v>8403</v>
      </c>
      <c r="N1011" s="1" t="s">
        <v>8404</v>
      </c>
      <c r="O1011" s="1" t="s">
        <v>8405</v>
      </c>
    </row>
    <row r="1012" s="1" customFormat="1" spans="1:15">
      <c r="A1012" s="1" t="s">
        <v>15</v>
      </c>
      <c r="B1012" s="1" t="s">
        <v>6459</v>
      </c>
      <c r="C1012" s="1" t="s">
        <v>17</v>
      </c>
      <c r="D1012" s="1" t="s">
        <v>6460</v>
      </c>
      <c r="F1012" s="1" t="s">
        <v>6417</v>
      </c>
      <c r="G1012" s="1" t="e">
        <f>-ion</f>
        <v>#NAME?</v>
      </c>
      <c r="I1012" s="1" t="s">
        <v>8406</v>
      </c>
      <c r="J1012" s="1" t="s">
        <v>6462</v>
      </c>
      <c r="K1012" s="1" t="s">
        <v>6463</v>
      </c>
      <c r="L1012" s="1" t="s">
        <v>8407</v>
      </c>
      <c r="M1012" s="1" t="s">
        <v>8408</v>
      </c>
      <c r="N1012" s="1" t="s">
        <v>8409</v>
      </c>
      <c r="O1012" s="1" t="s">
        <v>8410</v>
      </c>
    </row>
    <row r="1013" s="1" customFormat="1" spans="1:15">
      <c r="A1013" s="1" t="s">
        <v>15</v>
      </c>
      <c r="B1013" s="1" t="s">
        <v>8411</v>
      </c>
      <c r="C1013" s="1" t="s">
        <v>123</v>
      </c>
      <c r="D1013" s="1" t="s">
        <v>1568</v>
      </c>
      <c r="F1013" s="1" t="s">
        <v>6417</v>
      </c>
      <c r="G1013" s="1" t="e">
        <f>-ish</f>
        <v>#NAME?</v>
      </c>
      <c r="I1013" s="1" t="s">
        <v>8412</v>
      </c>
      <c r="J1013" s="1" t="s">
        <v>8413</v>
      </c>
      <c r="K1013" s="1" t="s">
        <v>8414</v>
      </c>
      <c r="L1013" s="1" t="s">
        <v>8415</v>
      </c>
      <c r="M1013" s="1" t="s">
        <v>8416</v>
      </c>
      <c r="N1013" s="1" t="s">
        <v>8417</v>
      </c>
      <c r="O1013" s="1" t="s">
        <v>8418</v>
      </c>
    </row>
    <row r="1014" s="1" customFormat="1" spans="1:15">
      <c r="A1014" s="1" t="s">
        <v>15</v>
      </c>
      <c r="B1014" s="1" t="s">
        <v>6499</v>
      </c>
      <c r="C1014" s="1" t="s">
        <v>123</v>
      </c>
      <c r="D1014" s="1" t="s">
        <v>124</v>
      </c>
      <c r="F1014" s="1" t="s">
        <v>6417</v>
      </c>
      <c r="G1014" s="1" t="s">
        <v>2807</v>
      </c>
      <c r="H1014" s="1" t="e">
        <f>-ate</f>
        <v>#NAME?</v>
      </c>
      <c r="I1014" s="1" t="s">
        <v>6500</v>
      </c>
      <c r="J1014" s="1" t="s">
        <v>6501</v>
      </c>
      <c r="K1014" s="1" t="s">
        <v>6502</v>
      </c>
      <c r="L1014" s="1" t="s">
        <v>8419</v>
      </c>
      <c r="M1014" s="1" t="s">
        <v>8420</v>
      </c>
      <c r="N1014" s="1" t="s">
        <v>8421</v>
      </c>
      <c r="O1014" s="1" t="s">
        <v>8422</v>
      </c>
    </row>
    <row r="1015" s="1" customFormat="1" spans="1:15">
      <c r="A1015" s="1" t="s">
        <v>15</v>
      </c>
      <c r="B1015" s="1" t="s">
        <v>6477</v>
      </c>
      <c r="C1015" s="1" t="s">
        <v>17</v>
      </c>
      <c r="D1015" s="1" t="s">
        <v>1585</v>
      </c>
      <c r="F1015" s="1" t="s">
        <v>6417</v>
      </c>
      <c r="G1015" s="1" t="e">
        <f>-ion</f>
        <v>#NAME?</v>
      </c>
      <c r="I1015" s="1" t="s">
        <v>8423</v>
      </c>
      <c r="K1015" s="1" t="s">
        <v>6479</v>
      </c>
      <c r="L1015" s="1" t="s">
        <v>8424</v>
      </c>
      <c r="M1015" s="1" t="s">
        <v>8425</v>
      </c>
      <c r="N1015" s="1" t="s">
        <v>8426</v>
      </c>
      <c r="O1015" s="1" t="s">
        <v>8427</v>
      </c>
    </row>
    <row r="1016" s="1" customFormat="1" spans="1:15">
      <c r="A1016" s="1" t="s">
        <v>15</v>
      </c>
      <c r="B1016" s="1" t="s">
        <v>6433</v>
      </c>
      <c r="C1016" s="1" t="s">
        <v>17</v>
      </c>
      <c r="F1016" s="1" t="s">
        <v>8428</v>
      </c>
      <c r="G1016" s="1" t="e">
        <f>-ary</f>
        <v>#NAME?</v>
      </c>
      <c r="I1016" s="1" t="s">
        <v>8429</v>
      </c>
      <c r="K1016" s="1" t="s">
        <v>6437</v>
      </c>
      <c r="L1016" s="1" t="s">
        <v>8430</v>
      </c>
      <c r="M1016" s="1" t="s">
        <v>8431</v>
      </c>
      <c r="N1016" s="1" t="s">
        <v>8432</v>
      </c>
      <c r="O1016" s="1" t="s">
        <v>8433</v>
      </c>
    </row>
    <row r="1017" s="1" customFormat="1" spans="1:15">
      <c r="A1017" s="1" t="s">
        <v>15</v>
      </c>
      <c r="B1017" s="1" t="s">
        <v>6492</v>
      </c>
      <c r="C1017" s="1" t="s">
        <v>17</v>
      </c>
      <c r="D1017" s="1" t="s">
        <v>3867</v>
      </c>
      <c r="F1017" s="1" t="s">
        <v>6417</v>
      </c>
      <c r="G1017" s="1" t="e">
        <f>-uary</f>
        <v>#NAME?</v>
      </c>
      <c r="I1017" s="1" t="s">
        <v>8434</v>
      </c>
      <c r="K1017" s="1" t="s">
        <v>8435</v>
      </c>
      <c r="L1017" s="1" t="s">
        <v>8436</v>
      </c>
      <c r="M1017" s="1" t="s">
        <v>8437</v>
      </c>
      <c r="N1017" s="1" t="s">
        <v>8438</v>
      </c>
      <c r="O1017" s="1" t="s">
        <v>8439</v>
      </c>
    </row>
    <row r="1018" s="1" customFormat="1" spans="1:15">
      <c r="A1018" s="1" t="s">
        <v>15</v>
      </c>
      <c r="B1018" s="1" t="s">
        <v>6484</v>
      </c>
      <c r="C1018" s="1" t="s">
        <v>27</v>
      </c>
      <c r="F1018" s="1" t="s">
        <v>8428</v>
      </c>
      <c r="G1018" s="1" t="e">
        <f>-ant</f>
        <v>#NAME?</v>
      </c>
      <c r="I1018" s="1" t="s">
        <v>8440</v>
      </c>
      <c r="K1018" s="1" t="s">
        <v>6487</v>
      </c>
      <c r="L1018" s="1" t="s">
        <v>8441</v>
      </c>
      <c r="M1018" s="1" t="s">
        <v>8442</v>
      </c>
      <c r="N1018" s="1" t="s">
        <v>8443</v>
      </c>
      <c r="O1018" s="1" t="s">
        <v>8444</v>
      </c>
    </row>
    <row r="1019" s="1" customFormat="1" spans="1:15">
      <c r="A1019" s="1" t="s">
        <v>15</v>
      </c>
      <c r="B1019" s="1" t="s">
        <v>6507</v>
      </c>
      <c r="C1019" s="1" t="s">
        <v>17</v>
      </c>
      <c r="D1019" s="1" t="s">
        <v>8445</v>
      </c>
      <c r="F1019" s="1" t="s">
        <v>6417</v>
      </c>
      <c r="G1019" s="1" t="e">
        <f>-ion</f>
        <v>#NAME?</v>
      </c>
      <c r="I1019" s="1" t="s">
        <v>8446</v>
      </c>
      <c r="K1019" s="1" t="s">
        <v>6510</v>
      </c>
      <c r="L1019" s="1" t="s">
        <v>8447</v>
      </c>
      <c r="M1019" s="1" t="s">
        <v>8448</v>
      </c>
      <c r="N1019" s="1" t="s">
        <v>8449</v>
      </c>
      <c r="O1019" s="1" t="s">
        <v>8450</v>
      </c>
    </row>
    <row r="1020" s="1" customFormat="1" spans="1:15">
      <c r="A1020" s="1" t="s">
        <v>15</v>
      </c>
      <c r="B1020" s="1" t="s">
        <v>6935</v>
      </c>
      <c r="C1020" s="1" t="s">
        <v>17</v>
      </c>
      <c r="D1020" s="1" t="s">
        <v>6936</v>
      </c>
      <c r="F1020" s="1" t="s">
        <v>3594</v>
      </c>
      <c r="G1020" s="1" t="e">
        <f>-ure</f>
        <v>#NAME?</v>
      </c>
      <c r="I1020" s="1" t="s">
        <v>8451</v>
      </c>
      <c r="J1020" s="1" t="s">
        <v>6938</v>
      </c>
      <c r="K1020" s="1" t="s">
        <v>6939</v>
      </c>
      <c r="L1020" s="1" t="s">
        <v>8452</v>
      </c>
      <c r="M1020" s="1" t="s">
        <v>8453</v>
      </c>
      <c r="N1020" s="1" t="s">
        <v>8454</v>
      </c>
      <c r="O1020" s="1" t="s">
        <v>8455</v>
      </c>
    </row>
    <row r="1021" s="1" customFormat="1" spans="1:15">
      <c r="A1021" s="1" t="s">
        <v>15</v>
      </c>
      <c r="B1021" s="1" t="s">
        <v>6944</v>
      </c>
      <c r="C1021" s="1" t="s">
        <v>27</v>
      </c>
      <c r="D1021" s="1" t="s">
        <v>6936</v>
      </c>
      <c r="F1021" s="1" t="s">
        <v>6945</v>
      </c>
      <c r="I1021" s="1" t="s">
        <v>8456</v>
      </c>
      <c r="J1021" s="1" t="s">
        <v>6947</v>
      </c>
      <c r="K1021" s="1" t="s">
        <v>6948</v>
      </c>
      <c r="L1021" s="1" t="s">
        <v>8457</v>
      </c>
      <c r="M1021" s="1" t="s">
        <v>8458</v>
      </c>
      <c r="N1021" s="1" t="s">
        <v>8459</v>
      </c>
      <c r="O1021" s="1" t="s">
        <v>8460</v>
      </c>
    </row>
    <row r="1022" s="1" customFormat="1" spans="1:15">
      <c r="A1022" s="1" t="s">
        <v>15</v>
      </c>
      <c r="B1022" s="1" t="s">
        <v>6953</v>
      </c>
      <c r="C1022" s="1" t="s">
        <v>17</v>
      </c>
      <c r="D1022" s="1" t="s">
        <v>6936</v>
      </c>
      <c r="F1022" s="1" t="s">
        <v>6954</v>
      </c>
      <c r="I1022" s="1" t="s">
        <v>8461</v>
      </c>
      <c r="J1022" s="1" t="s">
        <v>6956</v>
      </c>
      <c r="K1022" s="1" t="s">
        <v>6957</v>
      </c>
      <c r="L1022" s="1" t="s">
        <v>8462</v>
      </c>
      <c r="M1022" s="1" t="s">
        <v>6959</v>
      </c>
      <c r="N1022" s="1" t="s">
        <v>8463</v>
      </c>
      <c r="O1022" s="1" t="s">
        <v>8464</v>
      </c>
    </row>
    <row r="1023" s="1" customFormat="1" spans="1:15">
      <c r="A1023" s="1" t="s">
        <v>15</v>
      </c>
      <c r="B1023" s="1" t="s">
        <v>6962</v>
      </c>
      <c r="C1023" s="1" t="s">
        <v>27</v>
      </c>
      <c r="D1023" s="1" t="s">
        <v>6936</v>
      </c>
      <c r="F1023" s="1" t="s">
        <v>6963</v>
      </c>
      <c r="G1023" s="1" t="e">
        <f>-ic</f>
        <v>#NAME?</v>
      </c>
      <c r="I1023" s="1" t="s">
        <v>8465</v>
      </c>
      <c r="J1023" s="1" t="s">
        <v>6965</v>
      </c>
      <c r="K1023" s="1" t="s">
        <v>6966</v>
      </c>
      <c r="L1023" s="1" t="s">
        <v>8466</v>
      </c>
      <c r="M1023" s="1" t="s">
        <v>8467</v>
      </c>
      <c r="N1023" s="1" t="s">
        <v>8468</v>
      </c>
      <c r="O1023" s="1" t="s">
        <v>8469</v>
      </c>
    </row>
    <row r="1024" s="1" customFormat="1" spans="1:15">
      <c r="A1024" s="1" t="s">
        <v>15</v>
      </c>
      <c r="B1024" s="1" t="s">
        <v>6971</v>
      </c>
      <c r="C1024" s="1" t="s">
        <v>27</v>
      </c>
      <c r="D1024" s="1" t="s">
        <v>6936</v>
      </c>
      <c r="F1024" s="1" t="s">
        <v>6972</v>
      </c>
      <c r="I1024" s="1" t="s">
        <v>8470</v>
      </c>
      <c r="J1024" s="1" t="s">
        <v>8471</v>
      </c>
      <c r="K1024" s="1" t="s">
        <v>6975</v>
      </c>
      <c r="L1024" s="1" t="s">
        <v>8472</v>
      </c>
      <c r="M1024" s="1" t="s">
        <v>8473</v>
      </c>
      <c r="N1024" s="1" t="s">
        <v>8474</v>
      </c>
      <c r="O1024" s="1" t="s">
        <v>8475</v>
      </c>
    </row>
    <row r="1025" s="1" customFormat="1" spans="1:15">
      <c r="A1025" s="1" t="s">
        <v>15</v>
      </c>
      <c r="B1025" s="1" t="s">
        <v>8476</v>
      </c>
      <c r="C1025" s="1" t="s">
        <v>27</v>
      </c>
      <c r="D1025" s="1" t="s">
        <v>6936</v>
      </c>
      <c r="F1025" s="1" t="s">
        <v>8477</v>
      </c>
      <c r="G1025" s="1" t="e">
        <f>-ic</f>
        <v>#NAME?</v>
      </c>
      <c r="I1025" s="1" t="s">
        <v>8478</v>
      </c>
      <c r="J1025" s="1" t="s">
        <v>8479</v>
      </c>
      <c r="K1025" s="1" t="s">
        <v>8480</v>
      </c>
      <c r="L1025" s="1" t="s">
        <v>8481</v>
      </c>
      <c r="M1025" s="1" t="s">
        <v>8482</v>
      </c>
      <c r="N1025" s="1" t="s">
        <v>8483</v>
      </c>
      <c r="O1025" s="1" t="s">
        <v>8484</v>
      </c>
    </row>
    <row r="1026" s="1" customFormat="1" spans="1:15">
      <c r="A1026" s="1" t="s">
        <v>15</v>
      </c>
      <c r="B1026" s="1" t="s">
        <v>6980</v>
      </c>
      <c r="C1026" s="1" t="s">
        <v>27</v>
      </c>
      <c r="D1026" s="1" t="s">
        <v>6936</v>
      </c>
      <c r="F1026" s="1" t="s">
        <v>6981</v>
      </c>
      <c r="G1026" s="1" t="e">
        <f>-al</f>
        <v>#NAME?</v>
      </c>
      <c r="I1026" s="1" t="s">
        <v>8485</v>
      </c>
      <c r="J1026" s="1" t="s">
        <v>8486</v>
      </c>
      <c r="K1026" s="1" t="s">
        <v>6984</v>
      </c>
      <c r="L1026" s="1" t="s">
        <v>8487</v>
      </c>
      <c r="M1026" s="1" t="s">
        <v>8488</v>
      </c>
      <c r="N1026" s="1" t="s">
        <v>8489</v>
      </c>
      <c r="O1026" s="1" t="s">
        <v>8490</v>
      </c>
    </row>
    <row r="1027" s="1" customFormat="1" spans="1:15">
      <c r="A1027" s="1" t="s">
        <v>15</v>
      </c>
      <c r="B1027" s="1" t="s">
        <v>8491</v>
      </c>
      <c r="C1027" s="1" t="s">
        <v>27</v>
      </c>
      <c r="D1027" s="1" t="s">
        <v>6936</v>
      </c>
      <c r="F1027" s="1" t="s">
        <v>8492</v>
      </c>
      <c r="G1027" s="1" t="e">
        <f>-al</f>
        <v>#NAME?</v>
      </c>
      <c r="I1027" s="1" t="s">
        <v>8493</v>
      </c>
      <c r="J1027" s="1" t="s">
        <v>8494</v>
      </c>
      <c r="K1027" s="1" t="s">
        <v>8495</v>
      </c>
      <c r="L1027" s="1" t="s">
        <v>8496</v>
      </c>
      <c r="M1027" s="1" t="s">
        <v>8497</v>
      </c>
      <c r="N1027" s="1" t="s">
        <v>8498</v>
      </c>
      <c r="O1027" s="1" t="s">
        <v>8499</v>
      </c>
    </row>
    <row r="1028" s="1" customFormat="1" spans="1:15">
      <c r="A1028" s="1" t="s">
        <v>15</v>
      </c>
      <c r="B1028" s="1" t="s">
        <v>6989</v>
      </c>
      <c r="C1028" s="1" t="s">
        <v>27</v>
      </c>
      <c r="D1028" s="1" t="s">
        <v>6936</v>
      </c>
      <c r="F1028" s="1" t="s">
        <v>3594</v>
      </c>
      <c r="G1028" s="1" t="e">
        <f>-ure</f>
        <v>#NAME?</v>
      </c>
      <c r="H1028" s="1" t="e">
        <f>-al</f>
        <v>#NAME?</v>
      </c>
      <c r="I1028" s="1" t="s">
        <v>8500</v>
      </c>
      <c r="J1028" s="1" t="s">
        <v>6991</v>
      </c>
      <c r="K1028" s="1" t="s">
        <v>6992</v>
      </c>
      <c r="L1028" s="1" t="s">
        <v>8501</v>
      </c>
      <c r="M1028" s="1" t="s">
        <v>8502</v>
      </c>
      <c r="N1028" s="1" t="s">
        <v>8503</v>
      </c>
      <c r="O1028" s="1" t="s">
        <v>8504</v>
      </c>
    </row>
    <row r="1029" s="1" customFormat="1" spans="1:15">
      <c r="A1029" s="1" t="s">
        <v>15</v>
      </c>
      <c r="B1029" s="1" t="s">
        <v>7006</v>
      </c>
      <c r="C1029" s="1" t="s">
        <v>27</v>
      </c>
      <c r="D1029" s="1" t="s">
        <v>6936</v>
      </c>
      <c r="F1029" s="1" t="s">
        <v>8505</v>
      </c>
      <c r="G1029" s="1" t="e">
        <f>-ic</f>
        <v>#NAME?</v>
      </c>
      <c r="I1029" s="1" t="s">
        <v>8506</v>
      </c>
      <c r="J1029" s="1" t="s">
        <v>8507</v>
      </c>
      <c r="K1029" s="1" t="s">
        <v>7010</v>
      </c>
      <c r="L1029" s="1" t="s">
        <v>8508</v>
      </c>
      <c r="M1029" s="1" t="s">
        <v>8509</v>
      </c>
      <c r="N1029" s="1" t="s">
        <v>8510</v>
      </c>
      <c r="O1029" s="1" t="s">
        <v>8511</v>
      </c>
    </row>
    <row r="1030" s="1" customFormat="1" spans="1:15">
      <c r="A1030" s="1" t="s">
        <v>15</v>
      </c>
      <c r="B1030" s="1" t="s">
        <v>6515</v>
      </c>
      <c r="C1030" s="1" t="s">
        <v>123</v>
      </c>
      <c r="F1030" s="1" t="s">
        <v>6516</v>
      </c>
      <c r="G1030" s="1" t="e">
        <f>-ate</f>
        <v>#NAME?</v>
      </c>
      <c r="I1030" s="1" t="s">
        <v>8512</v>
      </c>
      <c r="J1030" s="1" t="s">
        <v>8513</v>
      </c>
      <c r="K1030" s="1" t="s">
        <v>6519</v>
      </c>
      <c r="L1030" s="1" t="s">
        <v>8514</v>
      </c>
      <c r="M1030" s="1" t="s">
        <v>8515</v>
      </c>
      <c r="N1030" s="1" t="s">
        <v>8516</v>
      </c>
      <c r="O1030" s="1" t="s">
        <v>8517</v>
      </c>
    </row>
    <row r="1031" s="1" customFormat="1" spans="1:15">
      <c r="A1031" s="1" t="s">
        <v>15</v>
      </c>
      <c r="B1031" s="1" t="s">
        <v>6524</v>
      </c>
      <c r="C1031" s="1" t="s">
        <v>17</v>
      </c>
      <c r="F1031" s="1" t="s">
        <v>6516</v>
      </c>
      <c r="G1031" s="1" t="e">
        <f>-ation</f>
        <v>#NAME?</v>
      </c>
      <c r="I1031" s="1" t="s">
        <v>8518</v>
      </c>
      <c r="J1031" s="1" t="s">
        <v>8519</v>
      </c>
      <c r="K1031" s="1" t="s">
        <v>6527</v>
      </c>
      <c r="L1031" s="1" t="s">
        <v>8520</v>
      </c>
      <c r="M1031" s="1" t="s">
        <v>8521</v>
      </c>
      <c r="N1031" s="1" t="s">
        <v>8522</v>
      </c>
      <c r="O1031" s="1" t="s">
        <v>8523</v>
      </c>
    </row>
    <row r="1032" s="1" customFormat="1" spans="1:15">
      <c r="A1032" s="1" t="s">
        <v>15</v>
      </c>
      <c r="B1032" s="1" t="s">
        <v>6532</v>
      </c>
      <c r="C1032" s="1" t="s">
        <v>17</v>
      </c>
      <c r="F1032" s="1" t="s">
        <v>6516</v>
      </c>
      <c r="G1032" s="1" t="e">
        <f>-ator</f>
        <v>#NAME?</v>
      </c>
      <c r="I1032" s="1" t="s">
        <v>8524</v>
      </c>
      <c r="J1032" s="1" t="s">
        <v>8525</v>
      </c>
      <c r="K1032" s="1" t="s">
        <v>6535</v>
      </c>
      <c r="L1032" s="1" t="s">
        <v>6536</v>
      </c>
      <c r="M1032" s="1" t="s">
        <v>8526</v>
      </c>
      <c r="N1032" s="1" t="s">
        <v>8527</v>
      </c>
      <c r="O1032" s="1" t="s">
        <v>8528</v>
      </c>
    </row>
    <row r="1033" s="1" customFormat="1" spans="1:15">
      <c r="A1033" s="1" t="s">
        <v>15</v>
      </c>
      <c r="B1033" s="1" t="s">
        <v>6557</v>
      </c>
      <c r="C1033" s="1" t="s">
        <v>27</v>
      </c>
      <c r="F1033" s="1" t="s">
        <v>6516</v>
      </c>
      <c r="G1033" s="1" t="e">
        <f>-ar</f>
        <v>#NAME?</v>
      </c>
      <c r="I1033" s="1" t="s">
        <v>8529</v>
      </c>
      <c r="J1033" s="1" t="s">
        <v>8530</v>
      </c>
      <c r="K1033" s="1" t="s">
        <v>6560</v>
      </c>
      <c r="L1033" s="1" t="s">
        <v>8531</v>
      </c>
      <c r="M1033" s="1" t="s">
        <v>8532</v>
      </c>
      <c r="N1033" s="1" t="s">
        <v>8533</v>
      </c>
      <c r="O1033" s="1" t="s">
        <v>8534</v>
      </c>
    </row>
    <row r="1034" s="1" customFormat="1" spans="1:15">
      <c r="A1034" s="1" t="s">
        <v>15</v>
      </c>
      <c r="B1034" s="1" t="s">
        <v>6582</v>
      </c>
      <c r="C1034" s="1" t="s">
        <v>17</v>
      </c>
      <c r="F1034" s="1" t="s">
        <v>6516</v>
      </c>
      <c r="G1034" s="1" t="e">
        <f>-ar</f>
        <v>#NAME?</v>
      </c>
      <c r="H1034" s="1" t="e">
        <f>-ity</f>
        <v>#NAME?</v>
      </c>
      <c r="I1034" s="1" t="s">
        <v>8535</v>
      </c>
      <c r="J1034" s="1" t="s">
        <v>8536</v>
      </c>
      <c r="K1034" s="1" t="s">
        <v>6585</v>
      </c>
      <c r="L1034" s="1" t="s">
        <v>8537</v>
      </c>
      <c r="M1034" s="1" t="s">
        <v>8538</v>
      </c>
      <c r="N1034" s="1" t="s">
        <v>8539</v>
      </c>
      <c r="O1034" s="1" t="s">
        <v>8540</v>
      </c>
    </row>
    <row r="1035" s="1" customFormat="1" spans="1:15">
      <c r="A1035" s="1" t="s">
        <v>15</v>
      </c>
      <c r="B1035" s="1" t="s">
        <v>6565</v>
      </c>
      <c r="C1035" s="1" t="s">
        <v>17</v>
      </c>
      <c r="D1035" s="1" t="s">
        <v>6566</v>
      </c>
      <c r="F1035" s="1" t="s">
        <v>8541</v>
      </c>
      <c r="I1035" s="1" t="s">
        <v>8542</v>
      </c>
      <c r="J1035" s="1" t="s">
        <v>6568</v>
      </c>
      <c r="K1035" s="1" t="s">
        <v>6569</v>
      </c>
      <c r="L1035" s="1" t="s">
        <v>8543</v>
      </c>
      <c r="M1035" s="1" t="s">
        <v>8544</v>
      </c>
      <c r="N1035" s="1" t="s">
        <v>8545</v>
      </c>
      <c r="O1035" s="1" t="s">
        <v>8546</v>
      </c>
    </row>
    <row r="1036" s="1" customFormat="1" spans="1:15">
      <c r="A1036" s="1" t="s">
        <v>15</v>
      </c>
      <c r="B1036" s="1" t="s">
        <v>6574</v>
      </c>
      <c r="C1036" s="1" t="s">
        <v>17</v>
      </c>
      <c r="F1036" s="1" t="s">
        <v>6516</v>
      </c>
      <c r="G1036" s="1" t="e">
        <f>-in</f>
        <v>#NAME?</v>
      </c>
      <c r="I1036" s="1" t="s">
        <v>8547</v>
      </c>
      <c r="J1036" s="1" t="s">
        <v>6576</v>
      </c>
      <c r="K1036" s="1" t="s">
        <v>6577</v>
      </c>
      <c r="L1036" s="1" t="s">
        <v>8548</v>
      </c>
      <c r="M1036" s="1" t="s">
        <v>8549</v>
      </c>
      <c r="N1036" s="1" t="s">
        <v>8550</v>
      </c>
      <c r="O1036" s="1" t="s">
        <v>8551</v>
      </c>
    </row>
    <row r="1037" s="1" customFormat="1" spans="1:15">
      <c r="A1037" s="1" t="s">
        <v>15</v>
      </c>
      <c r="B1037" s="1" t="s">
        <v>6540</v>
      </c>
      <c r="C1037" s="1" t="s">
        <v>123</v>
      </c>
      <c r="F1037" s="1" t="s">
        <v>8552</v>
      </c>
      <c r="G1037" s="1" t="e">
        <f>-ate</f>
        <v>#NAME?</v>
      </c>
      <c r="I1037" s="1" t="s">
        <v>8553</v>
      </c>
      <c r="J1037" s="1" t="s">
        <v>8554</v>
      </c>
      <c r="K1037" s="1" t="s">
        <v>6544</v>
      </c>
      <c r="L1037" s="1" t="s">
        <v>8555</v>
      </c>
      <c r="M1037" s="1" t="s">
        <v>8556</v>
      </c>
      <c r="N1037" s="1" t="s">
        <v>8557</v>
      </c>
      <c r="O1037" s="1" t="s">
        <v>8558</v>
      </c>
    </row>
    <row r="1038" s="1" customFormat="1" spans="1:15">
      <c r="A1038" s="1" t="s">
        <v>15</v>
      </c>
      <c r="B1038" s="1" t="s">
        <v>6549</v>
      </c>
      <c r="C1038" s="1" t="s">
        <v>17</v>
      </c>
      <c r="F1038" s="1" t="s">
        <v>8552</v>
      </c>
      <c r="G1038" s="1" t="e">
        <f>-ation</f>
        <v>#NAME?</v>
      </c>
      <c r="I1038" s="1" t="s">
        <v>8559</v>
      </c>
      <c r="J1038" s="1" t="s">
        <v>8560</v>
      </c>
      <c r="K1038" s="1" t="s">
        <v>6552</v>
      </c>
      <c r="L1038" s="1" t="s">
        <v>8561</v>
      </c>
      <c r="M1038" s="1" t="s">
        <v>8562</v>
      </c>
      <c r="N1038" s="1" t="s">
        <v>8563</v>
      </c>
      <c r="O1038" s="1" t="s">
        <v>8564</v>
      </c>
    </row>
    <row r="1039" s="1" customFormat="1" spans="1:15">
      <c r="A1039" s="1" t="s">
        <v>15</v>
      </c>
      <c r="B1039" s="1" t="s">
        <v>8565</v>
      </c>
      <c r="C1039" s="1" t="s">
        <v>27</v>
      </c>
      <c r="F1039" s="1" t="s">
        <v>8552</v>
      </c>
      <c r="G1039" s="1" t="e">
        <f>-ated</f>
        <v>#NAME?</v>
      </c>
      <c r="I1039" s="1" t="s">
        <v>8566</v>
      </c>
      <c r="J1039" s="1" t="s">
        <v>8567</v>
      </c>
      <c r="K1039" s="1" t="s">
        <v>8568</v>
      </c>
      <c r="L1039" s="1" t="s">
        <v>8569</v>
      </c>
      <c r="M1039" s="1" t="s">
        <v>8570</v>
      </c>
      <c r="N1039" s="1" t="s">
        <v>8571</v>
      </c>
      <c r="O1039" s="1" t="s">
        <v>8572</v>
      </c>
    </row>
    <row r="1040" s="1" customFormat="1" spans="1:15">
      <c r="A1040" s="1" t="s">
        <v>15</v>
      </c>
      <c r="B1040" s="1" t="s">
        <v>1107</v>
      </c>
      <c r="C1040" s="1" t="s">
        <v>27</v>
      </c>
      <c r="D1040" s="1" t="s">
        <v>1108</v>
      </c>
      <c r="F1040" s="1" t="s">
        <v>1091</v>
      </c>
      <c r="G1040" s="1" t="e">
        <f>-al</f>
        <v>#NAME?</v>
      </c>
      <c r="I1040" s="1" t="s">
        <v>8573</v>
      </c>
      <c r="J1040" s="1" t="s">
        <v>1110</v>
      </c>
      <c r="K1040" s="1" t="s">
        <v>1111</v>
      </c>
      <c r="L1040" s="1" t="s">
        <v>8574</v>
      </c>
      <c r="M1040" s="1" t="s">
        <v>8575</v>
      </c>
      <c r="N1040" s="1" t="s">
        <v>8576</v>
      </c>
      <c r="O1040" s="1" t="s">
        <v>8577</v>
      </c>
    </row>
    <row r="1041" s="1" customFormat="1" spans="1:15">
      <c r="A1041" s="1" t="s">
        <v>15</v>
      </c>
      <c r="B1041" s="1" t="s">
        <v>6621</v>
      </c>
      <c r="C1041" s="1" t="s">
        <v>123</v>
      </c>
      <c r="D1041" s="1" t="s">
        <v>1108</v>
      </c>
      <c r="F1041" s="1" t="s">
        <v>6622</v>
      </c>
      <c r="I1041" s="1" t="s">
        <v>8578</v>
      </c>
      <c r="J1041" s="1" t="s">
        <v>8579</v>
      </c>
      <c r="K1041" s="1" t="s">
        <v>6625</v>
      </c>
      <c r="L1041" s="1" t="s">
        <v>8580</v>
      </c>
      <c r="M1041" s="1" t="s">
        <v>8581</v>
      </c>
      <c r="N1041" s="1" t="s">
        <v>8582</v>
      </c>
      <c r="O1041" s="1" t="s">
        <v>8583</v>
      </c>
    </row>
    <row r="1042" s="1" customFormat="1" spans="1:15">
      <c r="A1042" s="1" t="s">
        <v>15</v>
      </c>
      <c r="B1042" s="1" t="s">
        <v>6603</v>
      </c>
      <c r="C1042" s="1" t="s">
        <v>17</v>
      </c>
      <c r="D1042" s="1" t="s">
        <v>1108</v>
      </c>
      <c r="F1042" s="1" t="s">
        <v>6604</v>
      </c>
      <c r="I1042" s="1" t="s">
        <v>8584</v>
      </c>
      <c r="J1042" s="1" t="s">
        <v>6606</v>
      </c>
      <c r="K1042" s="1" t="s">
        <v>6607</v>
      </c>
      <c r="L1042" s="1" t="s">
        <v>8585</v>
      </c>
      <c r="M1042" s="1" t="s">
        <v>8586</v>
      </c>
      <c r="N1042" s="1" t="s">
        <v>8587</v>
      </c>
      <c r="O1042" s="1" t="s">
        <v>8588</v>
      </c>
    </row>
    <row r="1043" s="1" customFormat="1" spans="1:15">
      <c r="A1043" s="1" t="s">
        <v>15</v>
      </c>
      <c r="B1043" s="1" t="s">
        <v>6612</v>
      </c>
      <c r="C1043" s="1" t="s">
        <v>362</v>
      </c>
      <c r="D1043" s="1" t="s">
        <v>1108</v>
      </c>
      <c r="F1043" s="1" t="s">
        <v>6613</v>
      </c>
      <c r="I1043" s="1" t="s">
        <v>8589</v>
      </c>
      <c r="J1043" s="1" t="s">
        <v>8590</v>
      </c>
      <c r="K1043" s="1" t="s">
        <v>6616</v>
      </c>
      <c r="L1043" s="1" t="s">
        <v>8591</v>
      </c>
      <c r="M1043" s="1" t="s">
        <v>8592</v>
      </c>
      <c r="N1043" s="1" t="s">
        <v>8593</v>
      </c>
      <c r="O1043" s="1" t="s">
        <v>8594</v>
      </c>
    </row>
    <row r="1044" s="1" customFormat="1" spans="1:15">
      <c r="A1044" s="1" t="s">
        <v>15</v>
      </c>
      <c r="B1044" s="1" t="s">
        <v>6630</v>
      </c>
      <c r="C1044" s="1" t="s">
        <v>123</v>
      </c>
      <c r="D1044" s="1" t="s">
        <v>1108</v>
      </c>
      <c r="F1044" s="1" t="s">
        <v>6631</v>
      </c>
      <c r="I1044" s="1" t="s">
        <v>8595</v>
      </c>
      <c r="J1044" s="1" t="s">
        <v>8596</v>
      </c>
      <c r="K1044" s="1" t="s">
        <v>6634</v>
      </c>
      <c r="L1044" s="1" t="s">
        <v>6635</v>
      </c>
      <c r="M1044" s="1" t="s">
        <v>6636</v>
      </c>
      <c r="N1044" s="1" t="s">
        <v>8597</v>
      </c>
      <c r="O1044" s="1" t="s">
        <v>8598</v>
      </c>
    </row>
    <row r="1045" s="1" customFormat="1" spans="1:15">
      <c r="A1045" s="1" t="s">
        <v>15</v>
      </c>
      <c r="B1045" s="1" t="s">
        <v>6639</v>
      </c>
      <c r="C1045" s="1" t="s">
        <v>123</v>
      </c>
      <c r="D1045" s="1" t="s">
        <v>1108</v>
      </c>
      <c r="F1045" s="1" t="s">
        <v>6640</v>
      </c>
      <c r="I1045" s="1" t="s">
        <v>8599</v>
      </c>
      <c r="J1045" s="1" t="s">
        <v>8600</v>
      </c>
      <c r="K1045" s="1" t="s">
        <v>6643</v>
      </c>
      <c r="L1045" s="1" t="s">
        <v>8601</v>
      </c>
      <c r="M1045" s="1" t="s">
        <v>8602</v>
      </c>
      <c r="N1045" s="1" t="s">
        <v>8603</v>
      </c>
      <c r="O1045" s="1" t="s">
        <v>8604</v>
      </c>
    </row>
    <row r="1046" s="1" customFormat="1" spans="1:15">
      <c r="A1046" s="1" t="s">
        <v>15</v>
      </c>
      <c r="B1046" s="1" t="s">
        <v>2815</v>
      </c>
      <c r="C1046" s="1" t="s">
        <v>27</v>
      </c>
      <c r="D1046" s="1" t="s">
        <v>1108</v>
      </c>
      <c r="F1046" s="1" t="s">
        <v>1436</v>
      </c>
      <c r="G1046" s="1" t="e">
        <f>-ate</f>
        <v>#NAME?</v>
      </c>
      <c r="I1046" s="1" t="s">
        <v>8605</v>
      </c>
      <c r="J1046" s="1" t="s">
        <v>6649</v>
      </c>
      <c r="K1046" s="1" t="s">
        <v>2818</v>
      </c>
      <c r="L1046" s="1" t="s">
        <v>8606</v>
      </c>
      <c r="M1046" s="1" t="s">
        <v>8607</v>
      </c>
      <c r="N1046" s="1" t="s">
        <v>8608</v>
      </c>
      <c r="O1046" s="1" t="s">
        <v>8609</v>
      </c>
    </row>
    <row r="1047" s="1" customFormat="1" spans="1:15">
      <c r="A1047" s="1" t="s">
        <v>15</v>
      </c>
      <c r="B1047" s="1" t="s">
        <v>6654</v>
      </c>
      <c r="C1047" s="1" t="s">
        <v>17</v>
      </c>
      <c r="D1047" s="1" t="s">
        <v>1108</v>
      </c>
      <c r="F1047" s="1" t="s">
        <v>8610</v>
      </c>
      <c r="I1047" s="1" t="s">
        <v>8611</v>
      </c>
      <c r="J1047" s="1" t="s">
        <v>8612</v>
      </c>
      <c r="K1047" s="1" t="s">
        <v>6657</v>
      </c>
      <c r="L1047" s="1" t="s">
        <v>8613</v>
      </c>
      <c r="M1047" s="1" t="s">
        <v>8614</v>
      </c>
      <c r="N1047" s="1" t="s">
        <v>8615</v>
      </c>
      <c r="O1047" s="1" t="s">
        <v>8616</v>
      </c>
    </row>
    <row r="1048" s="1" customFormat="1" spans="1:15">
      <c r="A1048" s="1" t="s">
        <v>15</v>
      </c>
      <c r="B1048" s="1" t="s">
        <v>6671</v>
      </c>
      <c r="C1048" s="1" t="s">
        <v>17</v>
      </c>
      <c r="D1048" s="1" t="s">
        <v>1108</v>
      </c>
      <c r="F1048" s="1" t="s">
        <v>6672</v>
      </c>
      <c r="G1048" s="1" t="e">
        <f>-ion</f>
        <v>#NAME?</v>
      </c>
      <c r="I1048" s="1" t="s">
        <v>8617</v>
      </c>
      <c r="J1048" s="1" t="s">
        <v>8618</v>
      </c>
      <c r="K1048" s="1" t="s">
        <v>6675</v>
      </c>
      <c r="L1048" s="1" t="s">
        <v>6676</v>
      </c>
      <c r="M1048" s="1" t="s">
        <v>6677</v>
      </c>
      <c r="N1048" s="1" t="s">
        <v>8619</v>
      </c>
      <c r="O1048" s="1" t="s">
        <v>8620</v>
      </c>
    </row>
    <row r="1049" s="1" customFormat="1" spans="1:15">
      <c r="A1049" s="1" t="s">
        <v>15</v>
      </c>
      <c r="B1049" s="1" t="s">
        <v>6662</v>
      </c>
      <c r="C1049" s="1" t="s">
        <v>44</v>
      </c>
      <c r="D1049" s="1" t="s">
        <v>1108</v>
      </c>
      <c r="F1049" s="1" t="s">
        <v>6663</v>
      </c>
      <c r="I1049" s="1" t="s">
        <v>8621</v>
      </c>
      <c r="J1049" s="1" t="s">
        <v>8622</v>
      </c>
      <c r="K1049" s="1" t="s">
        <v>8623</v>
      </c>
      <c r="L1049" s="1" t="s">
        <v>8624</v>
      </c>
      <c r="M1049" s="1" t="s">
        <v>8625</v>
      </c>
      <c r="N1049" s="1" t="s">
        <v>8626</v>
      </c>
      <c r="O1049" s="1" t="s">
        <v>8627</v>
      </c>
    </row>
    <row r="1050" s="1" customFormat="1" spans="1:15">
      <c r="A1050" s="1" t="s">
        <v>15</v>
      </c>
      <c r="B1050" s="1" t="s">
        <v>7182</v>
      </c>
      <c r="C1050" s="1" t="s">
        <v>123</v>
      </c>
      <c r="F1050" s="1" t="s">
        <v>8628</v>
      </c>
      <c r="G1050" s="1" t="e">
        <f>-ite</f>
        <v>#NAME?</v>
      </c>
      <c r="I1050" s="1" t="s">
        <v>8629</v>
      </c>
      <c r="J1050" s="1" t="s">
        <v>8630</v>
      </c>
      <c r="K1050" s="1" t="s">
        <v>7186</v>
      </c>
      <c r="L1050" s="1" t="s">
        <v>8631</v>
      </c>
      <c r="M1050" s="1" t="s">
        <v>8632</v>
      </c>
      <c r="N1050" s="1" t="s">
        <v>8633</v>
      </c>
      <c r="O1050" s="1" t="s">
        <v>8634</v>
      </c>
    </row>
    <row r="1051" s="1" customFormat="1" spans="1:15">
      <c r="A1051" s="1" t="s">
        <v>15</v>
      </c>
      <c r="B1051" s="1" t="s">
        <v>7191</v>
      </c>
      <c r="C1051" s="1" t="s">
        <v>17</v>
      </c>
      <c r="F1051" s="1" t="s">
        <v>8628</v>
      </c>
      <c r="G1051" s="1" t="e">
        <f>-it</f>
        <v>#NAME?</v>
      </c>
      <c r="H1051" s="1" t="e">
        <f>-ion</f>
        <v>#NAME?</v>
      </c>
      <c r="I1051" s="1" t="s">
        <v>8635</v>
      </c>
      <c r="J1051" s="1" t="s">
        <v>8636</v>
      </c>
      <c r="K1051" s="1" t="s">
        <v>7194</v>
      </c>
      <c r="L1051" s="1" t="s">
        <v>7195</v>
      </c>
      <c r="M1051" s="1" t="s">
        <v>8637</v>
      </c>
      <c r="N1051" s="1" t="s">
        <v>8638</v>
      </c>
      <c r="O1051" s="1" t="s">
        <v>8639</v>
      </c>
    </row>
    <row r="1052" s="1" customFormat="1" spans="1:15">
      <c r="A1052" s="1" t="s">
        <v>15</v>
      </c>
      <c r="B1052" s="1" t="s">
        <v>7207</v>
      </c>
      <c r="C1052" s="1" t="s">
        <v>27</v>
      </c>
      <c r="F1052" s="1" t="s">
        <v>8628</v>
      </c>
      <c r="G1052" s="1" t="e">
        <f>-eous</f>
        <v>#NAME?</v>
      </c>
      <c r="I1052" s="1" t="s">
        <v>8640</v>
      </c>
      <c r="J1052" s="1" t="s">
        <v>8641</v>
      </c>
      <c r="K1052" s="1" t="s">
        <v>7210</v>
      </c>
      <c r="L1052" s="1" t="s">
        <v>8642</v>
      </c>
      <c r="M1052" s="1" t="s">
        <v>8643</v>
      </c>
      <c r="N1052" s="1" t="s">
        <v>8644</v>
      </c>
      <c r="O1052" s="1" t="s">
        <v>8645</v>
      </c>
    </row>
    <row r="1053" s="1" customFormat="1" spans="1:15">
      <c r="A1053" s="1" t="s">
        <v>15</v>
      </c>
      <c r="B1053" s="1" t="s">
        <v>7215</v>
      </c>
      <c r="C1053" s="1" t="s">
        <v>27</v>
      </c>
      <c r="F1053" s="1" t="s">
        <v>8628</v>
      </c>
      <c r="G1053" s="1" t="e">
        <f>-it</f>
        <v>#NAME?</v>
      </c>
      <c r="H1053" s="1" t="e">
        <f>-able</f>
        <v>#NAME?</v>
      </c>
      <c r="I1053" s="1" t="s">
        <v>8646</v>
      </c>
      <c r="J1053" s="1" t="s">
        <v>8647</v>
      </c>
      <c r="K1053" s="1" t="s">
        <v>7218</v>
      </c>
      <c r="L1053" s="1" t="s">
        <v>8648</v>
      </c>
      <c r="M1053" s="1" t="s">
        <v>8649</v>
      </c>
      <c r="N1053" s="1" t="s">
        <v>8650</v>
      </c>
      <c r="O1053" s="1" t="s">
        <v>8651</v>
      </c>
    </row>
    <row r="1054" s="1" customFormat="1" spans="1:15">
      <c r="A1054" s="1" t="s">
        <v>15</v>
      </c>
      <c r="B1054" s="1" t="s">
        <v>7223</v>
      </c>
      <c r="C1054" s="1" t="s">
        <v>123</v>
      </c>
      <c r="D1054" s="1" t="s">
        <v>133</v>
      </c>
      <c r="F1054" s="1" t="s">
        <v>8628</v>
      </c>
      <c r="G1054" s="1" t="e">
        <f>-ite</f>
        <v>#NAME?</v>
      </c>
      <c r="I1054" s="1" t="s">
        <v>8652</v>
      </c>
      <c r="J1054" s="1" t="s">
        <v>8653</v>
      </c>
      <c r="K1054" s="1" t="s">
        <v>7226</v>
      </c>
      <c r="L1054" s="1" t="s">
        <v>8654</v>
      </c>
      <c r="M1054" s="1" t="s">
        <v>8655</v>
      </c>
      <c r="N1054" s="1" t="s">
        <v>8656</v>
      </c>
      <c r="O1054" s="1" t="s">
        <v>8657</v>
      </c>
    </row>
    <row r="1055" s="1" customFormat="1" spans="1:15">
      <c r="A1055" s="1" t="s">
        <v>15</v>
      </c>
      <c r="B1055" s="1" t="s">
        <v>7231</v>
      </c>
      <c r="C1055" s="1" t="s">
        <v>17</v>
      </c>
      <c r="D1055" s="1" t="s">
        <v>1134</v>
      </c>
      <c r="F1055" s="1" t="s">
        <v>8628</v>
      </c>
      <c r="G1055" s="1" t="e">
        <f>-it</f>
        <v>#NAME?</v>
      </c>
      <c r="H1055" s="1" t="e">
        <f>-ion</f>
        <v>#NAME?</v>
      </c>
      <c r="I1055" s="1" t="s">
        <v>8658</v>
      </c>
      <c r="J1055" s="1" t="s">
        <v>8659</v>
      </c>
      <c r="K1055" s="1" t="s">
        <v>7234</v>
      </c>
      <c r="L1055" s="1" t="s">
        <v>8660</v>
      </c>
      <c r="M1055" s="1" t="s">
        <v>8661</v>
      </c>
      <c r="N1055" s="1" t="s">
        <v>8662</v>
      </c>
      <c r="O1055" s="1" t="s">
        <v>8663</v>
      </c>
    </row>
    <row r="1056" s="1" customFormat="1" spans="1:15">
      <c r="A1056" s="1" t="s">
        <v>15</v>
      </c>
      <c r="B1056" s="1" t="s">
        <v>7199</v>
      </c>
      <c r="C1056" s="1" t="s">
        <v>17</v>
      </c>
      <c r="F1056" s="1" t="s">
        <v>8628</v>
      </c>
      <c r="G1056" s="1" t="e">
        <f>-it</f>
        <v>#NAME?</v>
      </c>
      <c r="H1056" s="1" t="e">
        <f>-er</f>
        <v>#NAME?</v>
      </c>
      <c r="I1056" s="1" t="s">
        <v>8664</v>
      </c>
      <c r="J1056" s="1" t="s">
        <v>8665</v>
      </c>
      <c r="K1056" s="1" t="s">
        <v>8666</v>
      </c>
      <c r="L1056" s="1" t="s">
        <v>8667</v>
      </c>
      <c r="M1056" s="1" t="s">
        <v>8668</v>
      </c>
      <c r="N1056" s="1" t="s">
        <v>8669</v>
      </c>
      <c r="O1056" s="1" t="s">
        <v>8670</v>
      </c>
    </row>
    <row r="1057" s="1" customFormat="1" spans="1:15">
      <c r="A1057" s="1" t="s">
        <v>15</v>
      </c>
      <c r="B1057" s="1" t="s">
        <v>8671</v>
      </c>
      <c r="C1057" s="1" t="s">
        <v>27</v>
      </c>
      <c r="F1057" s="1" t="s">
        <v>8628</v>
      </c>
      <c r="G1057" s="1" t="e">
        <f>-escent</f>
        <v>#NAME?</v>
      </c>
      <c r="I1057" s="1" t="s">
        <v>8672</v>
      </c>
      <c r="J1057" s="1" t="s">
        <v>8673</v>
      </c>
      <c r="K1057" s="1" t="s">
        <v>8674</v>
      </c>
      <c r="L1057" s="1" t="s">
        <v>8675</v>
      </c>
      <c r="M1057" s="1" t="s">
        <v>8676</v>
      </c>
      <c r="N1057" s="1" t="s">
        <v>8677</v>
      </c>
      <c r="O1057" s="1" t="s">
        <v>8678</v>
      </c>
    </row>
    <row r="1058" s="1" customFormat="1" spans="1:15">
      <c r="A1058" s="1" t="s">
        <v>15</v>
      </c>
      <c r="B1058" s="1" t="s">
        <v>8679</v>
      </c>
      <c r="C1058" s="1" t="s">
        <v>17</v>
      </c>
      <c r="F1058" s="1" t="s">
        <v>8628</v>
      </c>
      <c r="G1058" s="1" t="s">
        <v>2807</v>
      </c>
      <c r="H1058" s="1" t="e">
        <f>-potence</f>
        <v>#NAME?</v>
      </c>
      <c r="I1058" s="1" t="s">
        <v>8680</v>
      </c>
      <c r="J1058" s="1" t="s">
        <v>8681</v>
      </c>
      <c r="K1058" s="1" t="s">
        <v>8682</v>
      </c>
      <c r="L1058" s="1" t="s">
        <v>8683</v>
      </c>
      <c r="M1058" s="1" t="s">
        <v>8684</v>
      </c>
      <c r="N1058" s="1" t="s">
        <v>8685</v>
      </c>
      <c r="O1058" s="1" t="s">
        <v>8686</v>
      </c>
    </row>
    <row r="1059" s="1" customFormat="1" spans="1:15">
      <c r="A1059" s="1" t="s">
        <v>15</v>
      </c>
      <c r="B1059" s="1" t="s">
        <v>6779</v>
      </c>
      <c r="C1059" s="1" t="s">
        <v>27</v>
      </c>
      <c r="D1059" s="1" t="s">
        <v>1342</v>
      </c>
      <c r="F1059" s="1" t="s">
        <v>6780</v>
      </c>
      <c r="G1059" s="1" t="e">
        <f>-ible</f>
        <v>#NAME?</v>
      </c>
      <c r="I1059" s="1" t="s">
        <v>8687</v>
      </c>
      <c r="J1059" s="1" t="s">
        <v>6782</v>
      </c>
      <c r="K1059" s="1" t="s">
        <v>6783</v>
      </c>
      <c r="L1059" s="1" t="s">
        <v>8688</v>
      </c>
      <c r="M1059" s="1" t="s">
        <v>8689</v>
      </c>
      <c r="N1059" s="1" t="s">
        <v>8690</v>
      </c>
      <c r="O1059" s="1" t="s">
        <v>8691</v>
      </c>
    </row>
    <row r="1060" s="1" customFormat="1" spans="1:15">
      <c r="A1060" s="1" t="s">
        <v>15</v>
      </c>
      <c r="B1060" s="1" t="s">
        <v>8692</v>
      </c>
      <c r="C1060" s="1" t="s">
        <v>44</v>
      </c>
      <c r="D1060" s="1" t="s">
        <v>1342</v>
      </c>
      <c r="F1060" s="1" t="s">
        <v>8693</v>
      </c>
      <c r="I1060" s="1" t="s">
        <v>8694</v>
      </c>
      <c r="J1060" s="1" t="s">
        <v>8695</v>
      </c>
      <c r="K1060" s="1" t="s">
        <v>8696</v>
      </c>
      <c r="L1060" s="1" t="s">
        <v>8697</v>
      </c>
      <c r="M1060" s="1" t="s">
        <v>8698</v>
      </c>
      <c r="N1060" s="1" t="s">
        <v>8699</v>
      </c>
      <c r="O1060" s="1" t="s">
        <v>8700</v>
      </c>
    </row>
    <row r="1061" s="1" customFormat="1" spans="1:15">
      <c r="A1061" s="1" t="s">
        <v>15</v>
      </c>
      <c r="B1061" s="1" t="s">
        <v>8701</v>
      </c>
      <c r="C1061" s="1" t="s">
        <v>27</v>
      </c>
      <c r="D1061" s="1" t="s">
        <v>124</v>
      </c>
      <c r="F1061" s="1" t="s">
        <v>8702</v>
      </c>
      <c r="I1061" s="1" t="s">
        <v>8703</v>
      </c>
      <c r="J1061" s="1" t="s">
        <v>8704</v>
      </c>
      <c r="K1061" s="1" t="s">
        <v>8705</v>
      </c>
      <c r="L1061" s="1" t="s">
        <v>8706</v>
      </c>
      <c r="M1061" s="1" t="s">
        <v>8707</v>
      </c>
      <c r="N1061" s="1" t="s">
        <v>8708</v>
      </c>
      <c r="O1061" s="1" t="s">
        <v>8709</v>
      </c>
    </row>
    <row r="1062" s="1" customFormat="1" spans="1:15">
      <c r="A1062" s="1" t="s">
        <v>15</v>
      </c>
      <c r="B1062" s="1" t="s">
        <v>7469</v>
      </c>
      <c r="C1062" s="1" t="s">
        <v>27</v>
      </c>
      <c r="D1062" s="1" t="s">
        <v>124</v>
      </c>
      <c r="F1062" s="1" t="s">
        <v>7470</v>
      </c>
      <c r="G1062" s="1" t="e">
        <f>-ible</f>
        <v>#NAME?</v>
      </c>
      <c r="I1062" s="1" t="s">
        <v>8710</v>
      </c>
      <c r="J1062" s="1" t="s">
        <v>7472</v>
      </c>
      <c r="K1062" s="1" t="s">
        <v>7473</v>
      </c>
      <c r="L1062" s="1" t="s">
        <v>8711</v>
      </c>
      <c r="M1062" s="1" t="s">
        <v>8712</v>
      </c>
      <c r="N1062" s="1" t="s">
        <v>8713</v>
      </c>
      <c r="O1062" s="1" t="s">
        <v>8714</v>
      </c>
    </row>
    <row r="1063" s="1" customFormat="1" spans="1:15">
      <c r="A1063" s="1" t="s">
        <v>15</v>
      </c>
      <c r="B1063" s="1" t="s">
        <v>6797</v>
      </c>
      <c r="C1063" s="1" t="s">
        <v>27</v>
      </c>
      <c r="D1063" s="1" t="s">
        <v>1342</v>
      </c>
      <c r="F1063" s="1" t="s">
        <v>7478</v>
      </c>
      <c r="G1063" s="1" t="e">
        <f>-ent</f>
        <v>#NAME?</v>
      </c>
      <c r="I1063" s="1" t="s">
        <v>7479</v>
      </c>
      <c r="J1063" s="1" t="s">
        <v>6800</v>
      </c>
      <c r="K1063" s="1" t="s">
        <v>6801</v>
      </c>
      <c r="L1063" s="1" t="s">
        <v>8715</v>
      </c>
      <c r="M1063" s="1" t="s">
        <v>8716</v>
      </c>
      <c r="N1063" s="1" t="s">
        <v>8717</v>
      </c>
      <c r="O1063" s="1" t="s">
        <v>8718</v>
      </c>
    </row>
    <row r="1064" s="1" customFormat="1" spans="1:15">
      <c r="A1064" s="1" t="s">
        <v>15</v>
      </c>
      <c r="B1064" s="1" t="s">
        <v>6788</v>
      </c>
      <c r="C1064" s="1" t="s">
        <v>17</v>
      </c>
      <c r="D1064" s="1" t="s">
        <v>124</v>
      </c>
      <c r="F1064" s="1" t="s">
        <v>6789</v>
      </c>
      <c r="I1064" s="1" t="s">
        <v>6790</v>
      </c>
      <c r="J1064" s="1" t="s">
        <v>6861</v>
      </c>
      <c r="K1064" s="1" t="s">
        <v>6792</v>
      </c>
      <c r="L1064" s="1" t="s">
        <v>8719</v>
      </c>
      <c r="M1064" s="1" t="s">
        <v>8720</v>
      </c>
      <c r="N1064" s="1" t="s">
        <v>8721</v>
      </c>
      <c r="O1064" s="1" t="s">
        <v>8722</v>
      </c>
    </row>
    <row r="1065" s="1" customFormat="1" spans="1:15">
      <c r="A1065" s="1" t="s">
        <v>15</v>
      </c>
      <c r="B1065" s="1" t="s">
        <v>8723</v>
      </c>
      <c r="C1065" s="1" t="s">
        <v>27</v>
      </c>
      <c r="D1065" s="1" t="s">
        <v>1342</v>
      </c>
      <c r="F1065" s="1" t="s">
        <v>8724</v>
      </c>
      <c r="I1065" s="1" t="s">
        <v>8725</v>
      </c>
      <c r="J1065" s="1" t="s">
        <v>8726</v>
      </c>
      <c r="K1065" s="1" t="s">
        <v>8727</v>
      </c>
      <c r="L1065" s="1" t="s">
        <v>8728</v>
      </c>
      <c r="M1065" s="1" t="s">
        <v>8729</v>
      </c>
      <c r="N1065" s="1" t="s">
        <v>8730</v>
      </c>
      <c r="O1065" s="1" t="s">
        <v>8731</v>
      </c>
    </row>
    <row r="1066" s="1" customFormat="1" spans="1:15">
      <c r="A1066" s="1" t="s">
        <v>15</v>
      </c>
      <c r="B1066" s="1" t="s">
        <v>6873</v>
      </c>
      <c r="C1066" s="1" t="s">
        <v>27</v>
      </c>
      <c r="D1066" s="1" t="s">
        <v>124</v>
      </c>
      <c r="F1066" s="1" t="s">
        <v>6874</v>
      </c>
      <c r="I1066" s="1" t="s">
        <v>8732</v>
      </c>
      <c r="J1066" s="1" t="s">
        <v>6876</v>
      </c>
      <c r="K1066" s="1" t="s">
        <v>6877</v>
      </c>
      <c r="L1066" s="1" t="s">
        <v>8733</v>
      </c>
      <c r="M1066" s="1" t="s">
        <v>8734</v>
      </c>
      <c r="N1066" s="1" t="s">
        <v>8735</v>
      </c>
      <c r="O1066" s="1" t="s">
        <v>8736</v>
      </c>
    </row>
    <row r="1067" s="1" customFormat="1" spans="1:15">
      <c r="A1067" s="1" t="s">
        <v>15</v>
      </c>
      <c r="B1067" s="1" t="s">
        <v>6806</v>
      </c>
      <c r="C1067" s="1" t="s">
        <v>44</v>
      </c>
      <c r="D1067" s="1" t="s">
        <v>124</v>
      </c>
      <c r="F1067" s="1" t="s">
        <v>6807</v>
      </c>
      <c r="I1067" s="1" t="s">
        <v>6905</v>
      </c>
      <c r="J1067" s="1" t="s">
        <v>6809</v>
      </c>
      <c r="K1067" s="1" t="s">
        <v>6810</v>
      </c>
      <c r="L1067" s="1" t="s">
        <v>8737</v>
      </c>
      <c r="M1067" s="1" t="s">
        <v>8738</v>
      </c>
      <c r="N1067" s="1" t="s">
        <v>8739</v>
      </c>
      <c r="O1067" s="1" t="s">
        <v>8740</v>
      </c>
    </row>
    <row r="1068" s="1" customFormat="1" spans="1:15">
      <c r="A1068" s="1" t="s">
        <v>15</v>
      </c>
      <c r="B1068" s="1" t="s">
        <v>2806</v>
      </c>
      <c r="C1068" s="1" t="s">
        <v>27</v>
      </c>
      <c r="D1068" s="1" t="s">
        <v>1342</v>
      </c>
      <c r="F1068" s="1" t="s">
        <v>1436</v>
      </c>
      <c r="G1068" s="1" t="e">
        <f>-ate</f>
        <v>#NAME?</v>
      </c>
      <c r="I1068" s="1" t="s">
        <v>8741</v>
      </c>
      <c r="J1068" s="1" t="s">
        <v>8742</v>
      </c>
      <c r="K1068" s="1" t="s">
        <v>2810</v>
      </c>
      <c r="L1068" s="1" t="s">
        <v>8743</v>
      </c>
      <c r="M1068" s="1" t="s">
        <v>8744</v>
      </c>
      <c r="N1068" s="1" t="s">
        <v>8745</v>
      </c>
      <c r="O1068" s="1" t="s">
        <v>8746</v>
      </c>
    </row>
    <row r="1069" s="1" customFormat="1" spans="1:15">
      <c r="A1069" s="1" t="s">
        <v>15</v>
      </c>
      <c r="B1069" s="1" t="s">
        <v>6770</v>
      </c>
      <c r="C1069" s="1" t="s">
        <v>123</v>
      </c>
      <c r="D1069" s="1" t="s">
        <v>124</v>
      </c>
      <c r="F1069" s="1" t="s">
        <v>6866</v>
      </c>
      <c r="G1069" s="1" t="e">
        <f>-e</f>
        <v>#NAME?</v>
      </c>
      <c r="I1069" s="1" t="s">
        <v>8747</v>
      </c>
      <c r="J1069" s="1" t="s">
        <v>6773</v>
      </c>
      <c r="K1069" s="1" t="s">
        <v>6774</v>
      </c>
      <c r="L1069" s="1" t="s">
        <v>8748</v>
      </c>
      <c r="M1069" s="1" t="s">
        <v>8749</v>
      </c>
      <c r="N1069" s="1" t="s">
        <v>8750</v>
      </c>
      <c r="O1069" s="1" t="s">
        <v>8751</v>
      </c>
    </row>
    <row r="1070" s="1" customFormat="1" spans="1:15">
      <c r="A1070" s="1" t="s">
        <v>15</v>
      </c>
      <c r="B1070" s="1" t="s">
        <v>6842</v>
      </c>
      <c r="C1070" s="1" t="s">
        <v>1559</v>
      </c>
      <c r="D1070" s="1" t="s">
        <v>124</v>
      </c>
      <c r="E1070" s="1" t="s">
        <v>2254</v>
      </c>
      <c r="F1070" s="1" t="s">
        <v>8752</v>
      </c>
      <c r="G1070" s="1" t="e">
        <f>-ual</f>
        <v>#NAME?</v>
      </c>
      <c r="I1070" s="1" t="s">
        <v>8753</v>
      </c>
      <c r="J1070" s="1" t="s">
        <v>8754</v>
      </c>
      <c r="K1070" s="1" t="s">
        <v>6846</v>
      </c>
      <c r="L1070" s="1" t="s">
        <v>8755</v>
      </c>
      <c r="M1070" s="1" t="s">
        <v>8756</v>
      </c>
      <c r="N1070" s="1" t="s">
        <v>8757</v>
      </c>
      <c r="O1070" s="1" t="s">
        <v>8758</v>
      </c>
    </row>
    <row r="1071" s="1" customFormat="1" spans="1:15">
      <c r="A1071" s="1" t="s">
        <v>15</v>
      </c>
      <c r="B1071" s="1" t="s">
        <v>6680</v>
      </c>
      <c r="C1071" s="1" t="s">
        <v>123</v>
      </c>
      <c r="D1071" s="1" t="s">
        <v>6681</v>
      </c>
      <c r="F1071" s="1" t="s">
        <v>6682</v>
      </c>
      <c r="G1071" s="1" t="e">
        <f>-e</f>
        <v>#NAME?</v>
      </c>
      <c r="I1071" s="1" t="s">
        <v>8759</v>
      </c>
      <c r="J1071" s="1" t="s">
        <v>6684</v>
      </c>
      <c r="K1071" s="1" t="s">
        <v>6685</v>
      </c>
      <c r="L1071" s="1" t="s">
        <v>8760</v>
      </c>
      <c r="M1071" s="1" t="s">
        <v>8761</v>
      </c>
      <c r="N1071" s="1" t="s">
        <v>8762</v>
      </c>
      <c r="O1071" s="1" t="s">
        <v>8763</v>
      </c>
    </row>
    <row r="1072" s="1" customFormat="1" spans="1:15">
      <c r="A1072" s="1" t="s">
        <v>15</v>
      </c>
      <c r="B1072" s="1" t="s">
        <v>6690</v>
      </c>
      <c r="C1072" s="1" t="s">
        <v>1559</v>
      </c>
      <c r="D1072" s="1" t="s">
        <v>6681</v>
      </c>
      <c r="F1072" s="1" t="s">
        <v>6691</v>
      </c>
      <c r="I1072" s="1" t="s">
        <v>8764</v>
      </c>
      <c r="J1072" s="1" t="s">
        <v>6930</v>
      </c>
      <c r="K1072" s="1" t="s">
        <v>8765</v>
      </c>
      <c r="L1072" s="1" t="s">
        <v>8766</v>
      </c>
      <c r="M1072" s="1" t="s">
        <v>8767</v>
      </c>
      <c r="N1072" s="1" t="s">
        <v>8768</v>
      </c>
      <c r="O1072" s="1" t="s">
        <v>8769</v>
      </c>
    </row>
    <row r="1073" s="1" customFormat="1" spans="1:15">
      <c r="A1073" s="1" t="s">
        <v>15</v>
      </c>
      <c r="B1073" s="1" t="s">
        <v>8302</v>
      </c>
      <c r="C1073" s="1" t="s">
        <v>17</v>
      </c>
      <c r="D1073" s="1" t="s">
        <v>6681</v>
      </c>
      <c r="F1073" s="1" t="s">
        <v>6709</v>
      </c>
      <c r="G1073" s="1" t="e">
        <f>-ion</f>
        <v>#NAME?</v>
      </c>
      <c r="I1073" s="1" t="s">
        <v>8770</v>
      </c>
      <c r="J1073" s="1" t="s">
        <v>8771</v>
      </c>
      <c r="K1073" s="1" t="s">
        <v>8305</v>
      </c>
      <c r="L1073" s="1" t="s">
        <v>8772</v>
      </c>
      <c r="M1073" s="1" t="s">
        <v>8773</v>
      </c>
      <c r="N1073" s="1" t="s">
        <v>8774</v>
      </c>
      <c r="O1073" s="1" t="s">
        <v>8775</v>
      </c>
    </row>
    <row r="1074" s="1" customFormat="1" spans="1:15">
      <c r="A1074" s="1" t="s">
        <v>15</v>
      </c>
      <c r="B1074" s="1" t="s">
        <v>6726</v>
      </c>
      <c r="C1074" s="1" t="s">
        <v>27</v>
      </c>
      <c r="D1074" s="1" t="s">
        <v>6700</v>
      </c>
      <c r="F1074" s="1" t="s">
        <v>6727</v>
      </c>
      <c r="G1074" s="1" t="e">
        <f>-al</f>
        <v>#NAME?</v>
      </c>
      <c r="I1074" s="1" t="s">
        <v>8776</v>
      </c>
      <c r="J1074" s="1" t="s">
        <v>8777</v>
      </c>
      <c r="K1074" s="1" t="s">
        <v>8778</v>
      </c>
      <c r="L1074" s="1" t="s">
        <v>8779</v>
      </c>
      <c r="M1074" s="1" t="s">
        <v>8780</v>
      </c>
      <c r="N1074" s="1" t="s">
        <v>8781</v>
      </c>
      <c r="O1074" s="1" t="s">
        <v>8782</v>
      </c>
    </row>
    <row r="1075" s="1" customFormat="1" spans="1:15">
      <c r="A1075" s="1" t="s">
        <v>15</v>
      </c>
      <c r="B1075" s="1" t="s">
        <v>6717</v>
      </c>
      <c r="C1075" s="1" t="s">
        <v>27</v>
      </c>
      <c r="D1075" s="1" t="s">
        <v>6700</v>
      </c>
      <c r="F1075" s="1" t="s">
        <v>6718</v>
      </c>
      <c r="G1075" s="1" t="e">
        <f>-ous</f>
        <v>#NAME?</v>
      </c>
      <c r="I1075" s="1" t="s">
        <v>8783</v>
      </c>
      <c r="J1075" s="1" t="s">
        <v>8784</v>
      </c>
      <c r="K1075" s="1" t="s">
        <v>6721</v>
      </c>
      <c r="L1075" s="1" t="s">
        <v>6722</v>
      </c>
      <c r="M1075" s="1" t="s">
        <v>6723</v>
      </c>
      <c r="N1075" s="1" t="s">
        <v>8785</v>
      </c>
      <c r="O1075" s="1" t="s">
        <v>8786</v>
      </c>
    </row>
    <row r="1076" s="1" customFormat="1" spans="1:15">
      <c r="A1076" s="1" t="s">
        <v>15</v>
      </c>
      <c r="B1076" s="1" t="s">
        <v>8787</v>
      </c>
      <c r="C1076" s="1" t="s">
        <v>27</v>
      </c>
      <c r="D1076" s="1" t="s">
        <v>8788</v>
      </c>
      <c r="F1076" s="1" t="s">
        <v>8789</v>
      </c>
      <c r="G1076" s="1" t="e">
        <f>-ic</f>
        <v>#NAME?</v>
      </c>
      <c r="I1076" s="1" t="s">
        <v>8790</v>
      </c>
      <c r="J1076" s="1" t="s">
        <v>8791</v>
      </c>
      <c r="K1076" s="1" t="s">
        <v>8792</v>
      </c>
      <c r="L1076" s="1" t="s">
        <v>8793</v>
      </c>
      <c r="M1076" s="1" t="s">
        <v>8794</v>
      </c>
      <c r="N1076" s="1" t="s">
        <v>8795</v>
      </c>
      <c r="O1076" s="1" t="s">
        <v>8796</v>
      </c>
    </row>
    <row r="1077" s="1" customFormat="1" spans="1:15">
      <c r="A1077" s="1" t="s">
        <v>15</v>
      </c>
      <c r="B1077" s="1" t="s">
        <v>6761</v>
      </c>
      <c r="C1077" s="1" t="s">
        <v>27</v>
      </c>
      <c r="D1077" s="1" t="s">
        <v>6700</v>
      </c>
      <c r="F1077" s="1" t="s">
        <v>6762</v>
      </c>
      <c r="I1077" s="1" t="s">
        <v>8797</v>
      </c>
      <c r="J1077" s="1" t="s">
        <v>6764</v>
      </c>
      <c r="K1077" s="1" t="s">
        <v>6765</v>
      </c>
      <c r="L1077" s="1" t="s">
        <v>8798</v>
      </c>
      <c r="M1077" s="1" t="s">
        <v>8799</v>
      </c>
      <c r="N1077" s="1" t="s">
        <v>8800</v>
      </c>
      <c r="O1077" s="1" t="s">
        <v>8801</v>
      </c>
    </row>
    <row r="1078" s="1" customFormat="1" spans="1:15">
      <c r="A1078" s="1" t="s">
        <v>15</v>
      </c>
      <c r="B1078" s="1" t="s">
        <v>8316</v>
      </c>
      <c r="C1078" s="1" t="s">
        <v>27</v>
      </c>
      <c r="D1078" s="1" t="s">
        <v>6700</v>
      </c>
      <c r="F1078" s="1" t="s">
        <v>8317</v>
      </c>
      <c r="G1078" s="1" t="e">
        <f>-ular</f>
        <v>#NAME?</v>
      </c>
      <c r="I1078" s="1" t="s">
        <v>8802</v>
      </c>
      <c r="J1078" s="1" t="s">
        <v>8319</v>
      </c>
      <c r="K1078" s="1" t="s">
        <v>8803</v>
      </c>
      <c r="L1078" s="1" t="s">
        <v>8804</v>
      </c>
      <c r="M1078" s="1" t="s">
        <v>8805</v>
      </c>
      <c r="N1078" s="1" t="s">
        <v>8806</v>
      </c>
      <c r="O1078" s="1" t="s">
        <v>8807</v>
      </c>
    </row>
    <row r="1079" s="1" customFormat="1" spans="1:15">
      <c r="A1079" s="1" t="s">
        <v>15</v>
      </c>
      <c r="B1079" s="1" t="s">
        <v>8808</v>
      </c>
      <c r="C1079" s="1" t="s">
        <v>27</v>
      </c>
      <c r="D1079" s="1" t="s">
        <v>6681</v>
      </c>
      <c r="F1079" s="1" t="s">
        <v>6682</v>
      </c>
      <c r="G1079" s="1" t="e">
        <f>-tory</f>
        <v>#NAME?</v>
      </c>
      <c r="I1079" s="1" t="s">
        <v>8809</v>
      </c>
      <c r="J1079" s="1" t="s">
        <v>8810</v>
      </c>
      <c r="K1079" s="1" t="s">
        <v>8811</v>
      </c>
      <c r="L1079" s="1" t="s">
        <v>8812</v>
      </c>
      <c r="M1079" s="1" t="s">
        <v>8813</v>
      </c>
      <c r="N1079" s="1" t="s">
        <v>8814</v>
      </c>
      <c r="O1079" s="1" t="s">
        <v>8815</v>
      </c>
    </row>
    <row r="1080" s="1" customFormat="1" spans="1:15">
      <c r="A1080" s="1" t="s">
        <v>15</v>
      </c>
      <c r="B1080" s="1" t="s">
        <v>8816</v>
      </c>
      <c r="C1080" s="1" t="s">
        <v>27</v>
      </c>
      <c r="D1080" s="1" t="s">
        <v>6700</v>
      </c>
      <c r="F1080" s="1" t="s">
        <v>8817</v>
      </c>
      <c r="G1080" s="1" t="e">
        <f>-al</f>
        <v>#NAME?</v>
      </c>
      <c r="I1080" s="1" t="s">
        <v>8818</v>
      </c>
      <c r="J1080" s="1" t="s">
        <v>8819</v>
      </c>
      <c r="K1080" s="1" t="s">
        <v>8820</v>
      </c>
      <c r="L1080" s="1" t="s">
        <v>8821</v>
      </c>
      <c r="M1080" s="1" t="s">
        <v>8822</v>
      </c>
      <c r="N1080" s="1" t="s">
        <v>8823</v>
      </c>
      <c r="O1080" s="1" t="s">
        <v>8824</v>
      </c>
    </row>
    <row r="1081" s="1" customFormat="1" spans="1:15">
      <c r="A1081" s="1" t="s">
        <v>15</v>
      </c>
      <c r="B1081" s="1" t="s">
        <v>7444</v>
      </c>
      <c r="C1081" s="1" t="s">
        <v>27</v>
      </c>
      <c r="D1081" s="1" t="s">
        <v>124</v>
      </c>
      <c r="F1081" s="1" t="s">
        <v>7445</v>
      </c>
      <c r="I1081" s="1" t="s">
        <v>8825</v>
      </c>
      <c r="J1081" s="1" t="s">
        <v>8826</v>
      </c>
      <c r="K1081" s="1" t="s">
        <v>7448</v>
      </c>
      <c r="L1081" s="1" t="s">
        <v>8827</v>
      </c>
      <c r="M1081" s="1" t="s">
        <v>8828</v>
      </c>
      <c r="N1081" s="1" t="s">
        <v>8829</v>
      </c>
      <c r="O1081" s="1" t="s">
        <v>8830</v>
      </c>
    </row>
    <row r="1082" s="1" customFormat="1" spans="1:15">
      <c r="A1082" s="1" t="s">
        <v>15</v>
      </c>
      <c r="B1082" s="1" t="s">
        <v>6788</v>
      </c>
      <c r="C1082" s="1" t="s">
        <v>17</v>
      </c>
      <c r="D1082" s="1" t="s">
        <v>124</v>
      </c>
      <c r="F1082" s="1" t="s">
        <v>6789</v>
      </c>
      <c r="I1082" s="1" t="s">
        <v>8831</v>
      </c>
      <c r="J1082" s="1" t="s">
        <v>6861</v>
      </c>
      <c r="K1082" s="1" t="s">
        <v>6792</v>
      </c>
      <c r="L1082" s="1" t="s">
        <v>8832</v>
      </c>
      <c r="M1082" s="1" t="s">
        <v>8833</v>
      </c>
      <c r="N1082" s="1" t="s">
        <v>8834</v>
      </c>
      <c r="O1082" s="1" t="s">
        <v>8835</v>
      </c>
    </row>
    <row r="1083" s="1" customFormat="1" spans="1:15">
      <c r="A1083" s="1" t="s">
        <v>15</v>
      </c>
      <c r="B1083" s="1" t="s">
        <v>5134</v>
      </c>
      <c r="C1083" s="1" t="s">
        <v>27</v>
      </c>
      <c r="D1083" s="1" t="s">
        <v>3894</v>
      </c>
      <c r="F1083" s="1" t="s">
        <v>5095</v>
      </c>
      <c r="G1083" s="1" t="e">
        <f>-al</f>
        <v>#NAME?</v>
      </c>
      <c r="I1083" s="1" t="s">
        <v>8836</v>
      </c>
      <c r="J1083" s="1" t="s">
        <v>8837</v>
      </c>
      <c r="K1083" s="1" t="s">
        <v>5136</v>
      </c>
      <c r="L1083" s="1" t="s">
        <v>7455</v>
      </c>
      <c r="M1083" s="1" t="s">
        <v>8838</v>
      </c>
      <c r="N1083" s="1" t="s">
        <v>8839</v>
      </c>
      <c r="O1083" s="1" t="s">
        <v>8840</v>
      </c>
    </row>
    <row r="1084" s="1" customFormat="1" spans="1:15">
      <c r="A1084" s="1" t="s">
        <v>15</v>
      </c>
      <c r="B1084" s="1" t="s">
        <v>6779</v>
      </c>
      <c r="C1084" s="1" t="s">
        <v>27</v>
      </c>
      <c r="D1084" s="1" t="s">
        <v>1342</v>
      </c>
      <c r="F1084" s="1" t="s">
        <v>6780</v>
      </c>
      <c r="G1084" s="1" t="e">
        <f>-ible</f>
        <v>#NAME?</v>
      </c>
      <c r="I1084" s="1" t="s">
        <v>7439</v>
      </c>
      <c r="J1084" s="1" t="s">
        <v>6782</v>
      </c>
      <c r="K1084" s="1" t="s">
        <v>6783</v>
      </c>
      <c r="L1084" s="1" t="s">
        <v>8688</v>
      </c>
      <c r="M1084" s="1" t="s">
        <v>8841</v>
      </c>
      <c r="N1084" s="1" t="s">
        <v>8842</v>
      </c>
      <c r="O1084" s="1" t="s">
        <v>8843</v>
      </c>
    </row>
    <row r="1085" s="1" customFormat="1" spans="1:15">
      <c r="A1085" s="1" t="s">
        <v>15</v>
      </c>
      <c r="B1085" s="1" t="s">
        <v>8692</v>
      </c>
      <c r="C1085" s="1" t="s">
        <v>44</v>
      </c>
      <c r="D1085" s="1" t="s">
        <v>1342</v>
      </c>
      <c r="F1085" s="1" t="s">
        <v>8693</v>
      </c>
      <c r="I1085" s="1" t="s">
        <v>8844</v>
      </c>
      <c r="J1085" s="1" t="s">
        <v>8845</v>
      </c>
      <c r="K1085" s="1" t="s">
        <v>8846</v>
      </c>
      <c r="L1085" s="1" t="s">
        <v>8847</v>
      </c>
      <c r="M1085" s="1" t="s">
        <v>8848</v>
      </c>
      <c r="N1085" s="1" t="s">
        <v>8849</v>
      </c>
      <c r="O1085" s="1" t="s">
        <v>8850</v>
      </c>
    </row>
    <row r="1086" s="1" customFormat="1" spans="1:15">
      <c r="A1086" s="1" t="s">
        <v>15</v>
      </c>
      <c r="B1086" s="1" t="s">
        <v>7459</v>
      </c>
      <c r="C1086" s="1" t="s">
        <v>27</v>
      </c>
      <c r="D1086" s="1" t="s">
        <v>7460</v>
      </c>
      <c r="F1086" s="1" t="s">
        <v>7461</v>
      </c>
      <c r="G1086" s="1" t="e">
        <f>-ar</f>
        <v>#NAME?</v>
      </c>
      <c r="I1086" s="1" t="s">
        <v>8851</v>
      </c>
      <c r="J1086" s="1" t="s">
        <v>8852</v>
      </c>
      <c r="K1086" s="1" t="s">
        <v>7464</v>
      </c>
      <c r="L1086" s="1" t="s">
        <v>8853</v>
      </c>
      <c r="M1086" s="1" t="s">
        <v>8854</v>
      </c>
      <c r="N1086" s="1" t="s">
        <v>8855</v>
      </c>
      <c r="O1086" s="1" t="s">
        <v>8856</v>
      </c>
    </row>
    <row r="1087" s="1" customFormat="1" spans="1:15">
      <c r="A1087" s="1" t="s">
        <v>15</v>
      </c>
      <c r="B1087" s="1" t="s">
        <v>7469</v>
      </c>
      <c r="C1087" s="1" t="s">
        <v>27</v>
      </c>
      <c r="D1087" s="1" t="s">
        <v>124</v>
      </c>
      <c r="F1087" s="1" t="s">
        <v>7470</v>
      </c>
      <c r="G1087" s="1" t="e">
        <f>-ible</f>
        <v>#NAME?</v>
      </c>
      <c r="I1087" s="1" t="s">
        <v>7471</v>
      </c>
      <c r="J1087" s="1" t="s">
        <v>8857</v>
      </c>
      <c r="K1087" s="1" t="s">
        <v>7473</v>
      </c>
      <c r="L1087" s="1" t="s">
        <v>8858</v>
      </c>
      <c r="M1087" s="1" t="s">
        <v>8859</v>
      </c>
      <c r="N1087" s="1" t="s">
        <v>8860</v>
      </c>
      <c r="O1087" s="1" t="s">
        <v>8861</v>
      </c>
    </row>
    <row r="1088" s="1" customFormat="1" spans="1:15">
      <c r="A1088" s="1" t="s">
        <v>15</v>
      </c>
      <c r="B1088" s="1" t="s">
        <v>6882</v>
      </c>
      <c r="C1088" s="1" t="s">
        <v>17</v>
      </c>
      <c r="D1088" s="1" t="s">
        <v>124</v>
      </c>
      <c r="F1088" s="1" t="s">
        <v>6883</v>
      </c>
      <c r="I1088" s="1" t="s">
        <v>8862</v>
      </c>
      <c r="J1088" s="1" t="s">
        <v>6885</v>
      </c>
      <c r="K1088" s="1" t="s">
        <v>6886</v>
      </c>
      <c r="L1088" s="1" t="s">
        <v>8863</v>
      </c>
      <c r="M1088" s="1" t="s">
        <v>8864</v>
      </c>
      <c r="N1088" s="1" t="s">
        <v>8865</v>
      </c>
      <c r="O1088" s="1" t="s">
        <v>8866</v>
      </c>
    </row>
    <row r="1089" s="1" customFormat="1" spans="1:15">
      <c r="A1089" s="1" t="s">
        <v>15</v>
      </c>
      <c r="B1089" s="1" t="s">
        <v>6797</v>
      </c>
      <c r="C1089" s="1" t="s">
        <v>27</v>
      </c>
      <c r="D1089" s="1" t="s">
        <v>1342</v>
      </c>
      <c r="F1089" s="1" t="s">
        <v>7478</v>
      </c>
      <c r="G1089" s="1" t="e">
        <f>-ent</f>
        <v>#NAME?</v>
      </c>
      <c r="I1089" s="1" t="s">
        <v>7479</v>
      </c>
      <c r="J1089" s="1" t="s">
        <v>6800</v>
      </c>
      <c r="K1089" s="1" t="s">
        <v>6801</v>
      </c>
      <c r="L1089" s="1" t="s">
        <v>8867</v>
      </c>
      <c r="M1089" s="1" t="s">
        <v>6803</v>
      </c>
      <c r="N1089" s="1" t="s">
        <v>8868</v>
      </c>
      <c r="O1089" s="1" t="s">
        <v>8869</v>
      </c>
    </row>
    <row r="1090" s="1" customFormat="1" spans="1:15">
      <c r="A1090" s="1" t="s">
        <v>15</v>
      </c>
      <c r="B1090" s="1" t="s">
        <v>7502</v>
      </c>
      <c r="C1090" s="1" t="s">
        <v>27</v>
      </c>
      <c r="D1090" s="1" t="s">
        <v>7460</v>
      </c>
      <c r="F1090" s="1" t="s">
        <v>7503</v>
      </c>
      <c r="G1090" s="1" t="e">
        <f>-ible</f>
        <v>#NAME?</v>
      </c>
      <c r="I1090" s="1" t="s">
        <v>8870</v>
      </c>
      <c r="J1090" s="1" t="s">
        <v>7505</v>
      </c>
      <c r="K1090" s="1" t="s">
        <v>7506</v>
      </c>
      <c r="L1090" s="1" t="s">
        <v>7507</v>
      </c>
      <c r="M1090" s="1" t="s">
        <v>8871</v>
      </c>
      <c r="N1090" s="1" t="s">
        <v>8872</v>
      </c>
      <c r="O1090" s="1" t="s">
        <v>8873</v>
      </c>
    </row>
    <row r="1091" s="1" customFormat="1" spans="1:15">
      <c r="A1091" s="1" t="s">
        <v>15</v>
      </c>
      <c r="B1091" s="1" t="s">
        <v>7023</v>
      </c>
      <c r="C1091" s="1" t="s">
        <v>17</v>
      </c>
      <c r="F1091" s="1" t="s">
        <v>7023</v>
      </c>
      <c r="I1091" s="1" t="s">
        <v>8874</v>
      </c>
      <c r="J1091" s="1" t="s">
        <v>8875</v>
      </c>
      <c r="K1091" s="1" t="s">
        <v>7026</v>
      </c>
      <c r="L1091" s="1" t="s">
        <v>8876</v>
      </c>
      <c r="M1091" s="1" t="s">
        <v>8877</v>
      </c>
      <c r="N1091" s="1" t="s">
        <v>8878</v>
      </c>
      <c r="O1091" s="1" t="s">
        <v>8879</v>
      </c>
    </row>
    <row r="1092" s="1" customFormat="1" spans="1:15">
      <c r="A1092" s="1" t="s">
        <v>15</v>
      </c>
      <c r="B1092" s="1" t="s">
        <v>7031</v>
      </c>
      <c r="C1092" s="1" t="s">
        <v>27</v>
      </c>
      <c r="F1092" s="1" t="s">
        <v>7023</v>
      </c>
      <c r="G1092" s="1" t="e">
        <f>-ic</f>
        <v>#NAME?</v>
      </c>
      <c r="I1092" s="1" t="s">
        <v>8880</v>
      </c>
      <c r="J1092" s="1" t="s">
        <v>8881</v>
      </c>
      <c r="K1092" s="1" t="s">
        <v>7034</v>
      </c>
      <c r="L1092" s="1" t="s">
        <v>8882</v>
      </c>
      <c r="M1092" s="1" t="s">
        <v>8883</v>
      </c>
      <c r="N1092" s="1" t="s">
        <v>8884</v>
      </c>
      <c r="O1092" s="1" t="s">
        <v>8885</v>
      </c>
    </row>
    <row r="1093" s="1" customFormat="1" spans="1:15">
      <c r="A1093" s="1" t="s">
        <v>15</v>
      </c>
      <c r="B1093" s="1" t="s">
        <v>7039</v>
      </c>
      <c r="C1093" s="1" t="s">
        <v>17</v>
      </c>
      <c r="F1093" s="1" t="s">
        <v>7040</v>
      </c>
      <c r="G1093" s="1" t="e">
        <f>-clast</f>
        <v>#NAME?</v>
      </c>
      <c r="I1093" s="1" t="s">
        <v>8886</v>
      </c>
      <c r="J1093" s="1" t="s">
        <v>8887</v>
      </c>
      <c r="K1093" s="1" t="s">
        <v>7043</v>
      </c>
      <c r="L1093" s="1" t="s">
        <v>8888</v>
      </c>
      <c r="M1093" s="1" t="s">
        <v>8889</v>
      </c>
      <c r="N1093" s="1" t="s">
        <v>8890</v>
      </c>
      <c r="O1093" s="1" t="s">
        <v>8891</v>
      </c>
    </row>
    <row r="1094" s="1" customFormat="1" spans="1:15">
      <c r="A1094" s="1" t="s">
        <v>15</v>
      </c>
      <c r="B1094" s="1" t="s">
        <v>7048</v>
      </c>
      <c r="C1094" s="1" t="s">
        <v>17</v>
      </c>
      <c r="F1094" s="1" t="s">
        <v>7040</v>
      </c>
      <c r="G1094" s="1" t="e">
        <f>-graphy</f>
        <v>#NAME?</v>
      </c>
      <c r="I1094" s="1" t="s">
        <v>8892</v>
      </c>
      <c r="J1094" s="1" t="s">
        <v>8893</v>
      </c>
      <c r="K1094" s="1" t="s">
        <v>7051</v>
      </c>
      <c r="L1094" s="1" t="s">
        <v>8894</v>
      </c>
      <c r="M1094" s="1" t="s">
        <v>8895</v>
      </c>
      <c r="N1094" s="1" t="s">
        <v>8896</v>
      </c>
      <c r="O1094" s="1" t="s">
        <v>8897</v>
      </c>
    </row>
    <row r="1095" s="1" customFormat="1" spans="1:15">
      <c r="A1095" s="1" t="s">
        <v>15</v>
      </c>
      <c r="B1095" s="1" t="s">
        <v>7064</v>
      </c>
      <c r="C1095" s="1" t="s">
        <v>17</v>
      </c>
      <c r="F1095" s="1" t="s">
        <v>7040</v>
      </c>
      <c r="G1095" s="1" t="e">
        <f>-logy</f>
        <v>#NAME?</v>
      </c>
      <c r="I1095" s="1" t="s">
        <v>8898</v>
      </c>
      <c r="J1095" s="1" t="s">
        <v>8893</v>
      </c>
      <c r="K1095" s="1" t="s">
        <v>7066</v>
      </c>
      <c r="L1095" s="1" t="s">
        <v>8899</v>
      </c>
      <c r="M1095" s="1" t="s">
        <v>8900</v>
      </c>
      <c r="N1095" s="1" t="s">
        <v>8901</v>
      </c>
      <c r="O1095" s="1" t="s">
        <v>8902</v>
      </c>
    </row>
    <row r="1096" s="1" customFormat="1" spans="1:15">
      <c r="A1096" s="1" t="s">
        <v>15</v>
      </c>
      <c r="B1096" s="1" t="s">
        <v>7056</v>
      </c>
      <c r="C1096" s="1" t="s">
        <v>123</v>
      </c>
      <c r="F1096" s="1" t="s">
        <v>7023</v>
      </c>
      <c r="G1096" s="1" t="e">
        <f>-ify</f>
        <v>#NAME?</v>
      </c>
      <c r="I1096" s="1" t="s">
        <v>8903</v>
      </c>
      <c r="J1096" s="1" t="s">
        <v>7058</v>
      </c>
      <c r="K1096" s="1" t="s">
        <v>7059</v>
      </c>
      <c r="L1096" s="1" t="s">
        <v>8904</v>
      </c>
      <c r="M1096" s="1" t="s">
        <v>8905</v>
      </c>
      <c r="N1096" s="1" t="s">
        <v>8906</v>
      </c>
      <c r="O1096" s="1" t="s">
        <v>8907</v>
      </c>
    </row>
    <row r="1097" s="1" customFormat="1" spans="1:15">
      <c r="A1097" s="1" t="s">
        <v>15</v>
      </c>
      <c r="B1097" s="1" t="s">
        <v>7085</v>
      </c>
      <c r="C1097" s="1" t="s">
        <v>17</v>
      </c>
      <c r="F1097" s="1" t="s">
        <v>7040</v>
      </c>
      <c r="G1097" s="1" t="e">
        <f>-scope</f>
        <v>#NAME?</v>
      </c>
      <c r="I1097" s="1" t="s">
        <v>8908</v>
      </c>
      <c r="J1097" s="1" t="s">
        <v>8909</v>
      </c>
      <c r="K1097" s="1" t="s">
        <v>8910</v>
      </c>
      <c r="L1097" s="1" t="s">
        <v>7088</v>
      </c>
      <c r="M1097" s="1" t="s">
        <v>7089</v>
      </c>
      <c r="N1097" s="1" t="s">
        <v>8911</v>
      </c>
      <c r="O1097" s="1" t="s">
        <v>8912</v>
      </c>
    </row>
    <row r="1098" s="1" customFormat="1" spans="1:15">
      <c r="A1098" s="1" t="s">
        <v>15</v>
      </c>
      <c r="B1098" s="1" t="s">
        <v>7092</v>
      </c>
      <c r="C1098" s="1" t="s">
        <v>17</v>
      </c>
      <c r="F1098" s="1" t="s">
        <v>7040</v>
      </c>
      <c r="G1098" s="1" t="e">
        <f>-latry</f>
        <v>#NAME?</v>
      </c>
      <c r="I1098" s="1" t="s">
        <v>8913</v>
      </c>
      <c r="J1098" s="1" t="s">
        <v>8914</v>
      </c>
      <c r="K1098" s="1" t="s">
        <v>7094</v>
      </c>
      <c r="L1098" s="1" t="s">
        <v>8915</v>
      </c>
      <c r="M1098" s="1" t="s">
        <v>8916</v>
      </c>
      <c r="N1098" s="1" t="s">
        <v>8917</v>
      </c>
      <c r="O1098" s="1" t="s">
        <v>8918</v>
      </c>
    </row>
    <row r="1099" s="1" customFormat="1" spans="1:15">
      <c r="A1099" s="1" t="s">
        <v>15</v>
      </c>
      <c r="B1099" s="1" t="s">
        <v>7099</v>
      </c>
      <c r="C1099" s="1" t="s">
        <v>17</v>
      </c>
      <c r="F1099" s="1" t="s">
        <v>7133</v>
      </c>
      <c r="G1099" s="1" t="e">
        <f>-m</f>
        <v>#NAME?</v>
      </c>
      <c r="I1099" s="1" t="s">
        <v>8919</v>
      </c>
      <c r="J1099" s="1" t="s">
        <v>7102</v>
      </c>
      <c r="K1099" s="1" t="s">
        <v>7103</v>
      </c>
      <c r="L1099" s="1" t="s">
        <v>8920</v>
      </c>
      <c r="M1099" s="1" t="s">
        <v>8921</v>
      </c>
      <c r="N1099" s="1" t="s">
        <v>8922</v>
      </c>
      <c r="O1099" s="1" t="s">
        <v>8923</v>
      </c>
    </row>
    <row r="1100" s="1" customFormat="1" spans="1:15">
      <c r="A1100" s="1" t="s">
        <v>15</v>
      </c>
      <c r="B1100" s="1" t="s">
        <v>7108</v>
      </c>
      <c r="C1100" s="1" t="s">
        <v>17</v>
      </c>
      <c r="F1100" s="1" t="s">
        <v>7133</v>
      </c>
      <c r="G1100" s="1" t="e">
        <f>-_xleta.t</f>
        <v>#VALUE!</v>
      </c>
      <c r="I1100" s="1" t="s">
        <v>8924</v>
      </c>
      <c r="J1100" s="1" t="s">
        <v>8925</v>
      </c>
      <c r="K1100" s="1" t="s">
        <v>7111</v>
      </c>
      <c r="L1100" s="1" t="s">
        <v>8926</v>
      </c>
      <c r="M1100" s="1" t="s">
        <v>8927</v>
      </c>
      <c r="N1100" s="1" t="s">
        <v>8928</v>
      </c>
      <c r="O1100" s="1" t="s">
        <v>8929</v>
      </c>
    </row>
    <row r="1101" s="1" customFormat="1" spans="1:15">
      <c r="A1101" s="1" t="s">
        <v>15</v>
      </c>
      <c r="B1101" s="1" t="s">
        <v>7132</v>
      </c>
      <c r="C1101" s="1" t="s">
        <v>17</v>
      </c>
      <c r="D1101" s="1" t="s">
        <v>7133</v>
      </c>
      <c r="E1101" s="1" t="s">
        <v>736</v>
      </c>
      <c r="F1101" s="1" t="s">
        <v>7134</v>
      </c>
      <c r="G1101" s="1" t="e">
        <f>-y</f>
        <v>#NAME?</v>
      </c>
      <c r="I1101" s="1" t="s">
        <v>8930</v>
      </c>
      <c r="J1101" s="1" t="s">
        <v>8931</v>
      </c>
      <c r="K1101" s="1" t="s">
        <v>7137</v>
      </c>
      <c r="L1101" s="1" t="s">
        <v>8932</v>
      </c>
      <c r="M1101" s="1" t="s">
        <v>8933</v>
      </c>
      <c r="N1101" s="1" t="s">
        <v>8934</v>
      </c>
      <c r="O1101" s="1" t="s">
        <v>8935</v>
      </c>
    </row>
    <row r="1102" s="1" customFormat="1" spans="1:15">
      <c r="A1102" s="1" t="s">
        <v>15</v>
      </c>
      <c r="B1102" s="1" t="s">
        <v>7124</v>
      </c>
      <c r="C1102" s="1" t="s">
        <v>27</v>
      </c>
      <c r="F1102" s="1" t="s">
        <v>7133</v>
      </c>
      <c r="G1102" s="1" t="e">
        <f>-_xleta.t</f>
        <v>#VALUE!</v>
      </c>
      <c r="H1102" s="1" t="e">
        <f>-ic</f>
        <v>#NAME?</v>
      </c>
      <c r="I1102" s="1" t="s">
        <v>8936</v>
      </c>
      <c r="J1102" s="1" t="s">
        <v>8937</v>
      </c>
      <c r="K1102" s="1" t="s">
        <v>7127</v>
      </c>
      <c r="L1102" s="1" t="s">
        <v>8938</v>
      </c>
      <c r="M1102" s="1" t="s">
        <v>8939</v>
      </c>
      <c r="N1102" s="1" t="s">
        <v>8940</v>
      </c>
      <c r="O1102" s="1" t="s">
        <v>8941</v>
      </c>
    </row>
    <row r="1103" s="1" customFormat="1" spans="1:15">
      <c r="A1103" s="1" t="s">
        <v>15</v>
      </c>
      <c r="B1103" s="1" t="s">
        <v>7116</v>
      </c>
      <c r="C1103" s="1" t="s">
        <v>27</v>
      </c>
      <c r="F1103" s="1" t="s">
        <v>7133</v>
      </c>
      <c r="G1103" s="1" t="e">
        <f>-mat</f>
        <v>#NAME?</v>
      </c>
      <c r="H1103" s="1" t="e">
        <f>-ic</f>
        <v>#NAME?</v>
      </c>
      <c r="I1103" s="1" t="s">
        <v>8942</v>
      </c>
      <c r="J1103" s="1" t="s">
        <v>8943</v>
      </c>
      <c r="K1103" s="1" t="s">
        <v>7119</v>
      </c>
      <c r="L1103" s="1" t="s">
        <v>7120</v>
      </c>
      <c r="M1103" s="1" t="s">
        <v>7121</v>
      </c>
      <c r="N1103" s="1" t="s">
        <v>8944</v>
      </c>
      <c r="O1103" s="1" t="s">
        <v>8945</v>
      </c>
    </row>
    <row r="1104" s="1" customFormat="1" spans="1:15">
      <c r="A1104" s="1" t="s">
        <v>15</v>
      </c>
      <c r="B1104" s="1" t="s">
        <v>7142</v>
      </c>
      <c r="C1104" s="1" t="s">
        <v>17</v>
      </c>
      <c r="F1104" s="1" t="s">
        <v>7133</v>
      </c>
      <c r="G1104" s="1" t="s">
        <v>914</v>
      </c>
      <c r="I1104" s="1" t="s">
        <v>8946</v>
      </c>
      <c r="J1104" s="1" t="s">
        <v>8947</v>
      </c>
      <c r="K1104" s="1" t="s">
        <v>7145</v>
      </c>
      <c r="L1104" s="1" t="s">
        <v>8948</v>
      </c>
      <c r="M1104" s="1" t="s">
        <v>8949</v>
      </c>
      <c r="N1104" s="1" t="s">
        <v>8950</v>
      </c>
      <c r="O1104" s="1" t="s">
        <v>8951</v>
      </c>
    </row>
    <row r="1105" s="1" customFormat="1" spans="1:15">
      <c r="A1105" s="1" t="s">
        <v>15</v>
      </c>
      <c r="B1105" s="1" t="s">
        <v>7150</v>
      </c>
      <c r="C1105" s="1" t="s">
        <v>27</v>
      </c>
      <c r="F1105" s="1" t="s">
        <v>7133</v>
      </c>
      <c r="G1105" s="1" t="s">
        <v>615</v>
      </c>
      <c r="H1105" s="1" t="e">
        <f>-ic</f>
        <v>#NAME?</v>
      </c>
      <c r="I1105" s="1" t="s">
        <v>8952</v>
      </c>
      <c r="J1105" s="1" t="s">
        <v>8953</v>
      </c>
      <c r="K1105" s="1" t="s">
        <v>7153</v>
      </c>
      <c r="L1105" s="1" t="s">
        <v>8954</v>
      </c>
      <c r="M1105" s="1" t="s">
        <v>8955</v>
      </c>
      <c r="N1105" s="1" t="s">
        <v>8956</v>
      </c>
      <c r="O1105" s="1" t="s">
        <v>8957</v>
      </c>
    </row>
    <row r="1106" s="1" customFormat="1" spans="1:15">
      <c r="A1106" s="1" t="s">
        <v>15</v>
      </c>
      <c r="B1106" s="1" t="s">
        <v>8958</v>
      </c>
      <c r="C1106" s="1" t="s">
        <v>17</v>
      </c>
      <c r="F1106" s="1" t="s">
        <v>7133</v>
      </c>
      <c r="G1106" s="1" t="s">
        <v>2152</v>
      </c>
      <c r="I1106" s="1" t="s">
        <v>8959</v>
      </c>
      <c r="J1106" s="1" t="s">
        <v>8960</v>
      </c>
      <c r="K1106" s="1" t="s">
        <v>8961</v>
      </c>
      <c r="L1106" s="1" t="s">
        <v>8962</v>
      </c>
      <c r="M1106" s="1" t="s">
        <v>8963</v>
      </c>
      <c r="N1106" s="1" t="s">
        <v>8964</v>
      </c>
      <c r="O1106" s="1" t="s">
        <v>8965</v>
      </c>
    </row>
    <row r="1107" s="1" customFormat="1" spans="1:15">
      <c r="A1107" s="1" t="s">
        <v>15</v>
      </c>
      <c r="B1107" s="1" t="s">
        <v>7166</v>
      </c>
      <c r="C1107" s="1" t="s">
        <v>27</v>
      </c>
      <c r="F1107" s="1" t="s">
        <v>7133</v>
      </c>
      <c r="G1107" s="1" t="s">
        <v>1768</v>
      </c>
      <c r="H1107" s="1" t="e">
        <f>-ic</f>
        <v>#NAME?</v>
      </c>
      <c r="I1107" s="1" t="s">
        <v>8966</v>
      </c>
      <c r="J1107" s="1" t="s">
        <v>8967</v>
      </c>
      <c r="K1107" s="1" t="s">
        <v>7169</v>
      </c>
      <c r="L1107" s="1" t="s">
        <v>8968</v>
      </c>
      <c r="M1107" s="1" t="s">
        <v>8969</v>
      </c>
      <c r="N1107" s="1" t="s">
        <v>8970</v>
      </c>
      <c r="O1107" s="1" t="s">
        <v>8971</v>
      </c>
    </row>
    <row r="1108" s="1" customFormat="1" spans="1:15">
      <c r="A1108" s="1" t="s">
        <v>15</v>
      </c>
      <c r="B1108" s="1" t="s">
        <v>7158</v>
      </c>
      <c r="C1108" s="1" t="s">
        <v>17</v>
      </c>
      <c r="F1108" s="1" t="s">
        <v>7133</v>
      </c>
      <c r="G1108" s="1" t="s">
        <v>3633</v>
      </c>
      <c r="I1108" s="1" t="s">
        <v>8972</v>
      </c>
      <c r="J1108" s="1" t="s">
        <v>8973</v>
      </c>
      <c r="K1108" s="1" t="s">
        <v>8974</v>
      </c>
      <c r="L1108" s="1" t="s">
        <v>8975</v>
      </c>
      <c r="M1108" s="1" t="s">
        <v>8976</v>
      </c>
      <c r="N1108" s="1" t="s">
        <v>8977</v>
      </c>
      <c r="O1108" s="1" t="s">
        <v>8978</v>
      </c>
    </row>
    <row r="1109" s="1" customFormat="1" spans="1:15">
      <c r="A1109" s="1" t="s">
        <v>15</v>
      </c>
      <c r="B1109" s="1" t="s">
        <v>7264</v>
      </c>
      <c r="C1109" s="1" t="s">
        <v>27</v>
      </c>
      <c r="D1109" s="1" t="s">
        <v>5826</v>
      </c>
      <c r="F1109" s="1" t="s">
        <v>6622</v>
      </c>
      <c r="G1109" s="1" t="e">
        <f>-ive</f>
        <v>#NAME?</v>
      </c>
      <c r="I1109" s="1" t="s">
        <v>8979</v>
      </c>
      <c r="J1109" s="1" t="s">
        <v>5828</v>
      </c>
      <c r="K1109" s="1" t="s">
        <v>7266</v>
      </c>
      <c r="L1109" s="1" t="s">
        <v>8980</v>
      </c>
      <c r="M1109" s="1" t="s">
        <v>8981</v>
      </c>
      <c r="N1109" s="1" t="s">
        <v>8982</v>
      </c>
      <c r="O1109" s="1" t="s">
        <v>8983</v>
      </c>
    </row>
    <row r="1110" s="1" customFormat="1" spans="1:15">
      <c r="A1110" s="1" t="s">
        <v>15</v>
      </c>
      <c r="B1110" s="1" t="s">
        <v>7271</v>
      </c>
      <c r="C1110" s="1" t="s">
        <v>17</v>
      </c>
      <c r="D1110" s="1" t="s">
        <v>5826</v>
      </c>
      <c r="F1110" s="1" t="s">
        <v>7272</v>
      </c>
      <c r="I1110" s="1" t="s">
        <v>8984</v>
      </c>
      <c r="J1110" s="1" t="s">
        <v>8985</v>
      </c>
      <c r="K1110" s="1" t="s">
        <v>7275</v>
      </c>
      <c r="L1110" s="1" t="s">
        <v>8986</v>
      </c>
      <c r="M1110" s="1" t="s">
        <v>8987</v>
      </c>
      <c r="N1110" s="1" t="s">
        <v>8988</v>
      </c>
      <c r="O1110" s="1" t="s">
        <v>8989</v>
      </c>
    </row>
    <row r="1111" s="1" customFormat="1" spans="1:15">
      <c r="A1111" s="1" t="s">
        <v>15</v>
      </c>
      <c r="B1111" s="1" t="s">
        <v>7316</v>
      </c>
      <c r="C1111" s="1" t="s">
        <v>27</v>
      </c>
      <c r="D1111" s="1" t="s">
        <v>5826</v>
      </c>
      <c r="F1111" s="1" t="s">
        <v>7317</v>
      </c>
      <c r="G1111" s="1" t="e">
        <f>-itive</f>
        <v>#NAME?</v>
      </c>
      <c r="I1111" s="1" t="s">
        <v>8990</v>
      </c>
      <c r="J1111" s="1" t="s">
        <v>8991</v>
      </c>
      <c r="K1111" s="1" t="s">
        <v>7320</v>
      </c>
      <c r="L1111" s="1" t="s">
        <v>8992</v>
      </c>
      <c r="M1111" s="1" t="s">
        <v>8993</v>
      </c>
      <c r="N1111" s="1" t="s">
        <v>8994</v>
      </c>
      <c r="O1111" s="1" t="s">
        <v>8995</v>
      </c>
    </row>
    <row r="1112" s="1" customFormat="1" spans="1:15">
      <c r="A1112" s="1" t="s">
        <v>15</v>
      </c>
      <c r="B1112" s="1" t="s">
        <v>7280</v>
      </c>
      <c r="C1112" s="1" t="s">
        <v>17</v>
      </c>
      <c r="D1112" s="1" t="s">
        <v>5826</v>
      </c>
      <c r="F1112" s="1" t="s">
        <v>7281</v>
      </c>
      <c r="G1112" s="1" t="e">
        <f>-ion</f>
        <v>#NAME?</v>
      </c>
      <c r="I1112" s="1" t="s">
        <v>8996</v>
      </c>
      <c r="J1112" s="1" t="s">
        <v>7283</v>
      </c>
      <c r="K1112" s="1" t="s">
        <v>7284</v>
      </c>
      <c r="L1112" s="1" t="s">
        <v>8997</v>
      </c>
      <c r="M1112" s="1" t="s">
        <v>8998</v>
      </c>
      <c r="N1112" s="1" t="s">
        <v>8999</v>
      </c>
      <c r="O1112" s="1" t="s">
        <v>9000</v>
      </c>
    </row>
    <row r="1113" s="1" customFormat="1" spans="1:15">
      <c r="A1113" s="1" t="s">
        <v>15</v>
      </c>
      <c r="B1113" s="1" t="s">
        <v>7298</v>
      </c>
      <c r="C1113" s="1" t="s">
        <v>27</v>
      </c>
      <c r="D1113" s="1" t="s">
        <v>5826</v>
      </c>
      <c r="F1113" s="1" t="s">
        <v>7299</v>
      </c>
      <c r="G1113" s="1" t="e">
        <f>-ic</f>
        <v>#NAME?</v>
      </c>
      <c r="H1113" s="1" t="e">
        <f>-al</f>
        <v>#NAME?</v>
      </c>
      <c r="I1113" s="1" t="s">
        <v>9001</v>
      </c>
      <c r="J1113" s="1" t="s">
        <v>7301</v>
      </c>
      <c r="K1113" s="1" t="s">
        <v>7302</v>
      </c>
      <c r="L1113" s="1" t="s">
        <v>9002</v>
      </c>
      <c r="M1113" s="1" t="s">
        <v>9003</v>
      </c>
      <c r="N1113" s="1" t="s">
        <v>9004</v>
      </c>
      <c r="O1113" s="1" t="s">
        <v>9005</v>
      </c>
    </row>
    <row r="1114" s="1" customFormat="1" spans="1:15">
      <c r="A1114" s="1" t="s">
        <v>15</v>
      </c>
      <c r="B1114" s="1" t="s">
        <v>7334</v>
      </c>
      <c r="C1114" s="1" t="s">
        <v>17</v>
      </c>
      <c r="D1114" s="1" t="s">
        <v>5826</v>
      </c>
      <c r="F1114" s="1" t="s">
        <v>7335</v>
      </c>
      <c r="I1114" s="1" t="s">
        <v>9006</v>
      </c>
      <c r="J1114" s="1" t="s">
        <v>7337</v>
      </c>
      <c r="K1114" s="1" t="s">
        <v>7338</v>
      </c>
      <c r="L1114" s="1" t="s">
        <v>9007</v>
      </c>
      <c r="M1114" s="1" t="s">
        <v>7340</v>
      </c>
      <c r="N1114" s="1" t="s">
        <v>9008</v>
      </c>
      <c r="O1114" s="1" t="s">
        <v>9009</v>
      </c>
    </row>
    <row r="1115" s="1" customFormat="1" spans="1:15">
      <c r="A1115" s="1" t="s">
        <v>15</v>
      </c>
      <c r="B1115" s="1" t="s">
        <v>7289</v>
      </c>
      <c r="C1115" s="1" t="s">
        <v>17</v>
      </c>
      <c r="D1115" s="1" t="s">
        <v>5826</v>
      </c>
      <c r="F1115" s="1" t="s">
        <v>7290</v>
      </c>
      <c r="I1115" s="1" t="s">
        <v>9010</v>
      </c>
      <c r="J1115" s="1" t="s">
        <v>7292</v>
      </c>
      <c r="K1115" s="1" t="s">
        <v>7293</v>
      </c>
      <c r="L1115" s="1" t="s">
        <v>7294</v>
      </c>
      <c r="M1115" s="1" t="s">
        <v>7295</v>
      </c>
      <c r="N1115" s="1" t="s">
        <v>9011</v>
      </c>
      <c r="O1115" s="1" t="s">
        <v>9012</v>
      </c>
    </row>
    <row r="1116" s="1" customFormat="1" spans="1:15">
      <c r="A1116" s="1" t="s">
        <v>15</v>
      </c>
      <c r="B1116" s="1" t="s">
        <v>7307</v>
      </c>
      <c r="C1116" s="1" t="s">
        <v>17</v>
      </c>
      <c r="D1116" s="1" t="s">
        <v>5826</v>
      </c>
      <c r="F1116" s="1" t="s">
        <v>7308</v>
      </c>
      <c r="I1116" s="1" t="s">
        <v>9013</v>
      </c>
      <c r="J1116" s="1" t="s">
        <v>7310</v>
      </c>
      <c r="K1116" s="1" t="s">
        <v>7311</v>
      </c>
      <c r="L1116" s="1" t="s">
        <v>9014</v>
      </c>
      <c r="M1116" s="1" t="s">
        <v>9015</v>
      </c>
      <c r="N1116" s="1" t="s">
        <v>9016</v>
      </c>
      <c r="O1116" s="1" t="s">
        <v>9017</v>
      </c>
    </row>
    <row r="1117" s="1" customFormat="1" spans="1:15">
      <c r="A1117" s="1" t="s">
        <v>15</v>
      </c>
      <c r="B1117" s="1" t="s">
        <v>7325</v>
      </c>
      <c r="C1117" s="1" t="s">
        <v>123</v>
      </c>
      <c r="D1117" s="1" t="s">
        <v>5826</v>
      </c>
      <c r="F1117" s="1" t="s">
        <v>9018</v>
      </c>
      <c r="I1117" s="1" t="s">
        <v>9019</v>
      </c>
      <c r="J1117" s="1" t="s">
        <v>7328</v>
      </c>
      <c r="K1117" s="1" t="s">
        <v>7329</v>
      </c>
      <c r="L1117" s="1" t="s">
        <v>9020</v>
      </c>
      <c r="M1117" s="1" t="s">
        <v>9021</v>
      </c>
      <c r="N1117" s="1" t="s">
        <v>9022</v>
      </c>
      <c r="O1117" s="1" t="s">
        <v>9023</v>
      </c>
    </row>
    <row r="1118" s="1" customFormat="1" spans="1:15">
      <c r="A1118" s="1" t="s">
        <v>15</v>
      </c>
      <c r="B1118" s="1" t="s">
        <v>9024</v>
      </c>
      <c r="C1118" s="1" t="s">
        <v>27</v>
      </c>
      <c r="D1118" s="1" t="s">
        <v>5826</v>
      </c>
      <c r="F1118" s="1" t="s">
        <v>6963</v>
      </c>
      <c r="G1118" s="1" t="e">
        <f>-ic</f>
        <v>#NAME?</v>
      </c>
      <c r="I1118" s="1" t="s">
        <v>9025</v>
      </c>
      <c r="J1118" s="1" t="s">
        <v>9026</v>
      </c>
      <c r="K1118" s="1" t="s">
        <v>9027</v>
      </c>
      <c r="L1118" s="1" t="s">
        <v>9028</v>
      </c>
      <c r="M1118" s="1" t="s">
        <v>9029</v>
      </c>
      <c r="N1118" s="1" t="s">
        <v>9030</v>
      </c>
      <c r="O1118" s="1" t="s">
        <v>9031</v>
      </c>
    </row>
    <row r="1119" s="1" customFormat="1" spans="1:15">
      <c r="A1119" s="1" t="s">
        <v>15</v>
      </c>
      <c r="B1119" s="1" t="s">
        <v>7378</v>
      </c>
      <c r="C1119" s="1" t="s">
        <v>27</v>
      </c>
      <c r="D1119" s="1" t="s">
        <v>3552</v>
      </c>
      <c r="F1119" s="1" t="s">
        <v>7379</v>
      </c>
      <c r="G1119" s="1" t="e">
        <f>-ic</f>
        <v>#NAME?</v>
      </c>
      <c r="I1119" s="1" t="s">
        <v>9032</v>
      </c>
      <c r="J1119" s="1" t="s">
        <v>9033</v>
      </c>
      <c r="K1119" s="1" t="s">
        <v>7382</v>
      </c>
      <c r="L1119" s="1" t="s">
        <v>9034</v>
      </c>
      <c r="M1119" s="1" t="s">
        <v>9035</v>
      </c>
      <c r="N1119" s="1" t="s">
        <v>9036</v>
      </c>
      <c r="O1119" s="1" t="s">
        <v>9037</v>
      </c>
    </row>
    <row r="1120" s="1" customFormat="1" spans="1:15">
      <c r="A1120" s="1" t="s">
        <v>15</v>
      </c>
      <c r="B1120" s="1" t="s">
        <v>7352</v>
      </c>
      <c r="C1120" s="1" t="s">
        <v>17</v>
      </c>
      <c r="D1120" s="1" t="s">
        <v>3552</v>
      </c>
      <c r="F1120" s="1" t="s">
        <v>7353</v>
      </c>
      <c r="G1120" s="1" t="e">
        <f>-is</f>
        <v>#NAME?</v>
      </c>
      <c r="I1120" s="1" t="s">
        <v>9038</v>
      </c>
      <c r="J1120" s="1" t="s">
        <v>9039</v>
      </c>
      <c r="K1120" s="1" t="s">
        <v>7356</v>
      </c>
      <c r="L1120" s="1" t="s">
        <v>9040</v>
      </c>
      <c r="M1120" s="1" t="s">
        <v>9041</v>
      </c>
      <c r="N1120" s="1" t="s">
        <v>9042</v>
      </c>
      <c r="O1120" s="1" t="s">
        <v>9043</v>
      </c>
    </row>
    <row r="1121" s="1" customFormat="1" spans="1:15">
      <c r="A1121" s="1" t="s">
        <v>15</v>
      </c>
      <c r="B1121" s="1" t="s">
        <v>7361</v>
      </c>
      <c r="C1121" s="1" t="s">
        <v>27</v>
      </c>
      <c r="D1121" s="1" t="s">
        <v>3552</v>
      </c>
      <c r="F1121" s="1" t="s">
        <v>7353</v>
      </c>
      <c r="G1121" s="1" t="e">
        <f>-ic</f>
        <v>#NAME?</v>
      </c>
      <c r="H1121" s="1" t="e">
        <f>-al</f>
        <v>#NAME?</v>
      </c>
      <c r="I1121" s="1" t="s">
        <v>9044</v>
      </c>
      <c r="J1121" s="1" t="s">
        <v>9045</v>
      </c>
      <c r="K1121" s="1" t="s">
        <v>7365</v>
      </c>
      <c r="L1121" s="1" t="s">
        <v>9046</v>
      </c>
      <c r="M1121" s="1" t="s">
        <v>9047</v>
      </c>
      <c r="N1121" s="1" t="s">
        <v>9048</v>
      </c>
      <c r="O1121" s="1" t="s">
        <v>9049</v>
      </c>
    </row>
    <row r="1122" s="1" customFormat="1" spans="1:15">
      <c r="A1122" s="1" t="s">
        <v>15</v>
      </c>
      <c r="B1122" s="1" t="s">
        <v>7395</v>
      </c>
      <c r="C1122" s="1" t="s">
        <v>17</v>
      </c>
      <c r="D1122" s="1" t="s">
        <v>3552</v>
      </c>
      <c r="F1122" s="1" t="s">
        <v>6342</v>
      </c>
      <c r="G1122" s="1" t="e">
        <f>-ia</f>
        <v>#NAME?</v>
      </c>
      <c r="I1122" s="1" t="s">
        <v>9050</v>
      </c>
      <c r="J1122" s="1" t="s">
        <v>9051</v>
      </c>
      <c r="K1122" s="1" t="s">
        <v>7398</v>
      </c>
      <c r="L1122" s="1" t="s">
        <v>9052</v>
      </c>
      <c r="M1122" s="1" t="s">
        <v>9053</v>
      </c>
      <c r="N1122" s="1" t="s">
        <v>9054</v>
      </c>
      <c r="O1122" s="1" t="s">
        <v>9055</v>
      </c>
    </row>
    <row r="1123" s="1" customFormat="1" spans="1:15">
      <c r="A1123" s="1" t="s">
        <v>15</v>
      </c>
      <c r="B1123" s="1" t="s">
        <v>7387</v>
      </c>
      <c r="C1123" s="1" t="s">
        <v>17</v>
      </c>
      <c r="D1123" s="1" t="s">
        <v>3552</v>
      </c>
      <c r="F1123" s="1" t="s">
        <v>7281</v>
      </c>
      <c r="G1123" s="1" t="e">
        <f>-ion</f>
        <v>#NAME?</v>
      </c>
      <c r="I1123" s="1" t="s">
        <v>9056</v>
      </c>
      <c r="J1123" s="1" t="s">
        <v>7389</v>
      </c>
      <c r="K1123" s="1" t="s">
        <v>7390</v>
      </c>
      <c r="L1123" s="1" t="s">
        <v>9057</v>
      </c>
      <c r="M1123" s="1" t="s">
        <v>9058</v>
      </c>
      <c r="N1123" s="1" t="s">
        <v>9059</v>
      </c>
      <c r="O1123" s="1" t="s">
        <v>9060</v>
      </c>
    </row>
    <row r="1124" s="1" customFormat="1" spans="1:15">
      <c r="A1124" s="1" t="s">
        <v>15</v>
      </c>
      <c r="B1124" s="1" t="s">
        <v>7370</v>
      </c>
      <c r="C1124" s="1" t="s">
        <v>17</v>
      </c>
      <c r="D1124" s="1" t="s">
        <v>3552</v>
      </c>
      <c r="F1124" s="1" t="s">
        <v>7299</v>
      </c>
      <c r="G1124" s="1" t="e">
        <f>-e</f>
        <v>#NAME?</v>
      </c>
      <c r="I1124" s="1" t="s">
        <v>9061</v>
      </c>
      <c r="J1124" s="1" t="s">
        <v>9062</v>
      </c>
      <c r="K1124" s="1" t="s">
        <v>7373</v>
      </c>
      <c r="L1124" s="1" t="s">
        <v>9063</v>
      </c>
      <c r="M1124" s="1" t="s">
        <v>9064</v>
      </c>
      <c r="N1124" s="1" t="s">
        <v>9065</v>
      </c>
      <c r="O1124" s="1" t="s">
        <v>9066</v>
      </c>
    </row>
    <row r="1125" s="1" customFormat="1" spans="1:15">
      <c r="A1125" s="1" t="s">
        <v>15</v>
      </c>
      <c r="B1125" s="1" t="s">
        <v>9067</v>
      </c>
      <c r="C1125" s="1" t="s">
        <v>17</v>
      </c>
      <c r="D1125" s="1" t="s">
        <v>3552</v>
      </c>
      <c r="F1125" s="1" t="s">
        <v>9068</v>
      </c>
      <c r="G1125" s="1" t="e">
        <f>-y</f>
        <v>#NAME?</v>
      </c>
      <c r="I1125" s="1" t="s">
        <v>9069</v>
      </c>
      <c r="J1125" s="1" t="s">
        <v>9070</v>
      </c>
      <c r="K1125" s="1" t="s">
        <v>9071</v>
      </c>
      <c r="L1125" s="1" t="s">
        <v>9072</v>
      </c>
      <c r="M1125" s="1" t="s">
        <v>9073</v>
      </c>
      <c r="N1125" s="1" t="s">
        <v>9074</v>
      </c>
      <c r="O1125" s="1" t="s">
        <v>9075</v>
      </c>
    </row>
    <row r="1126" s="1" customFormat="1" spans="1:15">
      <c r="A1126" s="1" t="s">
        <v>15</v>
      </c>
      <c r="B1126" s="1" t="s">
        <v>7403</v>
      </c>
      <c r="C1126" s="1" t="s">
        <v>17</v>
      </c>
      <c r="D1126" s="1" t="s">
        <v>3552</v>
      </c>
      <c r="F1126" s="1" t="s">
        <v>7404</v>
      </c>
      <c r="G1126" s="1" t="e">
        <f>-emia</f>
        <v>#NAME?</v>
      </c>
      <c r="I1126" s="1" t="s">
        <v>9076</v>
      </c>
      <c r="J1126" s="1" t="s">
        <v>7406</v>
      </c>
      <c r="K1126" s="1" t="s">
        <v>7407</v>
      </c>
      <c r="L1126" s="1" t="s">
        <v>9077</v>
      </c>
      <c r="M1126" s="1" t="s">
        <v>9078</v>
      </c>
      <c r="N1126" s="1" t="s">
        <v>9079</v>
      </c>
      <c r="O1126" s="1" t="s">
        <v>9080</v>
      </c>
    </row>
    <row r="1127" s="1" customFormat="1" spans="1:15">
      <c r="A1127" s="1" t="s">
        <v>15</v>
      </c>
      <c r="B1127" s="1" t="s">
        <v>7412</v>
      </c>
      <c r="C1127" s="1" t="s">
        <v>17</v>
      </c>
      <c r="D1127" s="1" t="s">
        <v>7413</v>
      </c>
      <c r="F1127" s="1" t="s">
        <v>7414</v>
      </c>
      <c r="G1127" s="1" t="e">
        <f>-ia</f>
        <v>#NAME?</v>
      </c>
      <c r="I1127" s="1" t="s">
        <v>9081</v>
      </c>
      <c r="J1127" s="1" t="s">
        <v>9082</v>
      </c>
      <c r="K1127" s="1" t="s">
        <v>7417</v>
      </c>
      <c r="L1127" s="1" t="s">
        <v>9083</v>
      </c>
      <c r="M1127" s="1" t="s">
        <v>9084</v>
      </c>
      <c r="N1127" s="1" t="s">
        <v>9085</v>
      </c>
      <c r="O1127" s="1" t="s">
        <v>9086</v>
      </c>
    </row>
    <row r="1128" s="1" customFormat="1" spans="1:15">
      <c r="A1128" s="1" t="s">
        <v>15</v>
      </c>
      <c r="B1128" s="1" t="s">
        <v>9087</v>
      </c>
      <c r="C1128" s="1" t="s">
        <v>27</v>
      </c>
      <c r="D1128" s="1" t="s">
        <v>3552</v>
      </c>
      <c r="F1128" s="1" t="s">
        <v>9088</v>
      </c>
      <c r="I1128" s="1" t="s">
        <v>9089</v>
      </c>
      <c r="J1128" s="1" t="s">
        <v>9090</v>
      </c>
      <c r="K1128" s="1" t="s">
        <v>9091</v>
      </c>
      <c r="L1128" s="1" t="s">
        <v>9092</v>
      </c>
      <c r="M1128" s="1" t="s">
        <v>9093</v>
      </c>
      <c r="N1128" s="1" t="s">
        <v>9094</v>
      </c>
      <c r="O1128" s="1" t="s">
        <v>9095</v>
      </c>
    </row>
    <row r="1129" s="1" customFormat="1" spans="1:15">
      <c r="A1129" s="1" t="s">
        <v>15</v>
      </c>
      <c r="B1129" s="1" t="s">
        <v>7520</v>
      </c>
      <c r="C1129" s="1" t="s">
        <v>27</v>
      </c>
      <c r="D1129" s="1" t="s">
        <v>806</v>
      </c>
      <c r="F1129" s="1" t="s">
        <v>624</v>
      </c>
      <c r="G1129" s="1" t="e">
        <f>-ous</f>
        <v>#NAME?</v>
      </c>
      <c r="I1129" s="1" t="s">
        <v>9096</v>
      </c>
      <c r="J1129" s="1" t="s">
        <v>9097</v>
      </c>
      <c r="K1129" s="1" t="s">
        <v>9098</v>
      </c>
      <c r="L1129" s="1" t="s">
        <v>9099</v>
      </c>
      <c r="M1129" s="1" t="s">
        <v>9100</v>
      </c>
      <c r="N1129" s="1" t="s">
        <v>9101</v>
      </c>
      <c r="O1129" s="1" t="s">
        <v>9102</v>
      </c>
    </row>
    <row r="1130" s="1" customFormat="1" spans="1:15">
      <c r="A1130" s="1" t="s">
        <v>15</v>
      </c>
      <c r="B1130" s="1" t="s">
        <v>7558</v>
      </c>
      <c r="C1130" s="1" t="s">
        <v>123</v>
      </c>
      <c r="D1130" s="1" t="s">
        <v>806</v>
      </c>
      <c r="F1130" s="1" t="s">
        <v>624</v>
      </c>
      <c r="G1130" s="1" t="e">
        <f>-ize</f>
        <v>#NAME?</v>
      </c>
      <c r="I1130" s="1" t="s">
        <v>9103</v>
      </c>
      <c r="J1130" s="1" t="s">
        <v>9104</v>
      </c>
      <c r="K1130" s="1" t="s">
        <v>7560</v>
      </c>
      <c r="L1130" s="1" t="s">
        <v>9105</v>
      </c>
      <c r="M1130" s="1" t="s">
        <v>9106</v>
      </c>
      <c r="N1130" s="1" t="s">
        <v>9107</v>
      </c>
      <c r="O1130" s="1" t="s">
        <v>9108</v>
      </c>
    </row>
    <row r="1131" s="1" customFormat="1" spans="1:15">
      <c r="A1131" s="1" t="s">
        <v>15</v>
      </c>
      <c r="B1131" s="1" t="s">
        <v>7529</v>
      </c>
      <c r="C1131" s="1" t="s">
        <v>17</v>
      </c>
      <c r="D1131" s="1" t="s">
        <v>806</v>
      </c>
      <c r="F1131" s="1" t="s">
        <v>7530</v>
      </c>
      <c r="G1131" s="1" t="e">
        <f>-e</f>
        <v>#NAME?</v>
      </c>
      <c r="I1131" s="1" t="s">
        <v>9109</v>
      </c>
      <c r="J1131" s="1" t="s">
        <v>7532</v>
      </c>
      <c r="K1131" s="1" t="s">
        <v>7533</v>
      </c>
      <c r="L1131" s="1" t="s">
        <v>9110</v>
      </c>
      <c r="M1131" s="1" t="s">
        <v>9111</v>
      </c>
      <c r="N1131" s="1" t="s">
        <v>9112</v>
      </c>
      <c r="O1131" s="1" t="s">
        <v>9113</v>
      </c>
    </row>
    <row r="1132" s="1" customFormat="1" spans="1:15">
      <c r="A1132" s="1" t="s">
        <v>15</v>
      </c>
      <c r="B1132" s="1" t="s">
        <v>7543</v>
      </c>
      <c r="C1132" s="1" t="s">
        <v>17</v>
      </c>
      <c r="D1132" s="1" t="s">
        <v>806</v>
      </c>
      <c r="F1132" s="1" t="s">
        <v>3633</v>
      </c>
      <c r="I1132" s="1" t="s">
        <v>9114</v>
      </c>
      <c r="J1132" s="1" t="s">
        <v>9115</v>
      </c>
      <c r="K1132" s="1" t="s">
        <v>7545</v>
      </c>
      <c r="L1132" s="1" t="s">
        <v>9116</v>
      </c>
      <c r="M1132" s="1" t="s">
        <v>9117</v>
      </c>
      <c r="N1132" s="1" t="s">
        <v>9118</v>
      </c>
      <c r="O1132" s="1" t="s">
        <v>9119</v>
      </c>
    </row>
    <row r="1133" s="1" customFormat="1" spans="1:15">
      <c r="A1133" s="1" t="s">
        <v>15</v>
      </c>
      <c r="B1133" s="1" t="s">
        <v>805</v>
      </c>
      <c r="C1133" s="1" t="s">
        <v>17</v>
      </c>
      <c r="D1133" s="1" t="s">
        <v>9120</v>
      </c>
      <c r="F1133" s="1" t="s">
        <v>727</v>
      </c>
      <c r="I1133" s="1" t="s">
        <v>9121</v>
      </c>
      <c r="J1133" s="1" t="s">
        <v>9122</v>
      </c>
      <c r="K1133" s="1" t="s">
        <v>809</v>
      </c>
      <c r="L1133" s="1" t="s">
        <v>9123</v>
      </c>
      <c r="M1133" s="1" t="s">
        <v>9124</v>
      </c>
      <c r="N1133" s="1" t="s">
        <v>9125</v>
      </c>
      <c r="O1133" s="1" t="s">
        <v>9126</v>
      </c>
    </row>
    <row r="1134" s="1" customFormat="1" spans="1:15">
      <c r="A1134" s="1" t="s">
        <v>15</v>
      </c>
      <c r="B1134" s="1" t="s">
        <v>7550</v>
      </c>
      <c r="C1134" s="1" t="s">
        <v>105</v>
      </c>
      <c r="D1134" s="1" t="s">
        <v>806</v>
      </c>
      <c r="F1134" s="1" t="s">
        <v>7551</v>
      </c>
      <c r="G1134" s="1" t="e">
        <f>-ual</f>
        <v>#NAME?</v>
      </c>
      <c r="I1134" s="1" t="s">
        <v>9127</v>
      </c>
      <c r="J1134" s="1" t="s">
        <v>9128</v>
      </c>
      <c r="K1134" s="1" t="s">
        <v>7553</v>
      </c>
      <c r="L1134" s="1" t="s">
        <v>9129</v>
      </c>
      <c r="M1134" s="1" t="s">
        <v>9130</v>
      </c>
      <c r="N1134" s="1" t="s">
        <v>9131</v>
      </c>
      <c r="O1134" s="1" t="s">
        <v>7557</v>
      </c>
    </row>
    <row r="1135" s="1" customFormat="1" spans="1:15">
      <c r="A1135" s="1" t="s">
        <v>15</v>
      </c>
      <c r="B1135" s="1" t="s">
        <v>7580</v>
      </c>
      <c r="C1135" s="1" t="s">
        <v>27</v>
      </c>
      <c r="D1135" s="1" t="s">
        <v>806</v>
      </c>
      <c r="F1135" s="1" t="s">
        <v>1768</v>
      </c>
      <c r="G1135" s="1" t="e">
        <f>-ic</f>
        <v>#NAME?</v>
      </c>
      <c r="I1135" s="1" t="s">
        <v>9132</v>
      </c>
      <c r="J1135" s="1" t="s">
        <v>9133</v>
      </c>
      <c r="K1135" s="1" t="s">
        <v>9134</v>
      </c>
      <c r="L1135" s="1" t="s">
        <v>9135</v>
      </c>
      <c r="M1135" s="1" t="s">
        <v>9136</v>
      </c>
      <c r="N1135" s="1" t="s">
        <v>9137</v>
      </c>
      <c r="O1135" s="1" t="s">
        <v>9138</v>
      </c>
    </row>
    <row r="1136" s="1" customFormat="1" spans="1:15">
      <c r="A1136" s="1" t="s">
        <v>15</v>
      </c>
      <c r="B1136" s="1" t="s">
        <v>7565</v>
      </c>
      <c r="C1136" s="1" t="s">
        <v>27</v>
      </c>
      <c r="D1136" s="1" t="s">
        <v>806</v>
      </c>
      <c r="F1136" s="1" t="s">
        <v>7566</v>
      </c>
      <c r="G1136" s="1" t="e">
        <f>-ic</f>
        <v>#NAME?</v>
      </c>
      <c r="I1136" s="1" t="s">
        <v>9139</v>
      </c>
      <c r="J1136" s="1" t="s">
        <v>9140</v>
      </c>
      <c r="K1136" s="1" t="s">
        <v>7568</v>
      </c>
      <c r="L1136" s="1" t="s">
        <v>9141</v>
      </c>
      <c r="M1136" s="1" t="s">
        <v>9142</v>
      </c>
      <c r="N1136" s="1" t="s">
        <v>9143</v>
      </c>
      <c r="O1136" s="1" t="s">
        <v>9144</v>
      </c>
    </row>
    <row r="1137" s="1" customFormat="1" spans="1:15">
      <c r="A1137" s="1" t="s">
        <v>15</v>
      </c>
      <c r="B1137" s="1" t="s">
        <v>7573</v>
      </c>
      <c r="C1137" s="1" t="s">
        <v>17</v>
      </c>
      <c r="D1137" s="1" t="s">
        <v>806</v>
      </c>
      <c r="F1137" s="1" t="s">
        <v>563</v>
      </c>
      <c r="G1137" s="1" t="e">
        <f>-y</f>
        <v>#NAME?</v>
      </c>
      <c r="I1137" s="1" t="s">
        <v>9145</v>
      </c>
      <c r="J1137" s="1" t="s">
        <v>9146</v>
      </c>
      <c r="K1137" s="1" t="s">
        <v>7575</v>
      </c>
      <c r="L1137" s="1" t="s">
        <v>9147</v>
      </c>
      <c r="M1137" s="1" t="s">
        <v>9148</v>
      </c>
      <c r="N1137" s="1" t="s">
        <v>9149</v>
      </c>
      <c r="O1137" s="1" t="s">
        <v>9150</v>
      </c>
    </row>
    <row r="1138" s="1" customFormat="1" spans="1:15">
      <c r="A1138" s="1" t="s">
        <v>15</v>
      </c>
      <c r="B1138" s="1" t="s">
        <v>9151</v>
      </c>
      <c r="C1138" s="1" t="s">
        <v>27</v>
      </c>
      <c r="D1138" s="1" t="s">
        <v>806</v>
      </c>
      <c r="F1138" s="1" t="s">
        <v>9152</v>
      </c>
      <c r="G1138" s="1" t="e">
        <f>-ic</f>
        <v>#NAME?</v>
      </c>
      <c r="I1138" s="1" t="s">
        <v>9153</v>
      </c>
      <c r="J1138" s="1" t="s">
        <v>9154</v>
      </c>
      <c r="K1138" s="1" t="s">
        <v>9155</v>
      </c>
      <c r="L1138" s="1" t="s">
        <v>9156</v>
      </c>
      <c r="M1138" s="1" t="s">
        <v>9157</v>
      </c>
      <c r="N1138" s="1" t="s">
        <v>9158</v>
      </c>
      <c r="O1138" s="1" t="s">
        <v>9159</v>
      </c>
    </row>
    <row r="1139" s="1" customFormat="1" spans="1:15">
      <c r="A1139" s="1" t="s">
        <v>15</v>
      </c>
      <c r="B1139" s="1" t="s">
        <v>7603</v>
      </c>
      <c r="C1139" s="1" t="s">
        <v>27</v>
      </c>
      <c r="F1139" s="1" t="s">
        <v>7595</v>
      </c>
      <c r="G1139" s="1" t="e">
        <f>-id</f>
        <v>#NAME?</v>
      </c>
      <c r="I1139" s="1" t="s">
        <v>9160</v>
      </c>
      <c r="J1139" s="1" t="s">
        <v>9161</v>
      </c>
      <c r="K1139" s="1" t="s">
        <v>7606</v>
      </c>
      <c r="L1139" s="1" t="s">
        <v>9162</v>
      </c>
      <c r="M1139" s="1" t="s">
        <v>9163</v>
      </c>
      <c r="N1139" s="1" t="s">
        <v>9164</v>
      </c>
      <c r="O1139" s="1" t="s">
        <v>9165</v>
      </c>
    </row>
    <row r="1140" s="1" customFormat="1" spans="1:15">
      <c r="A1140" s="1" t="s">
        <v>15</v>
      </c>
      <c r="B1140" s="1" t="s">
        <v>7611</v>
      </c>
      <c r="C1140" s="1" t="s">
        <v>17</v>
      </c>
      <c r="F1140" s="1" t="s">
        <v>7595</v>
      </c>
      <c r="G1140" s="1" t="e">
        <f>-id</f>
        <v>#NAME?</v>
      </c>
      <c r="H1140" s="1" t="e">
        <f>-ity</f>
        <v>#NAME?</v>
      </c>
      <c r="I1140" s="1" t="s">
        <v>9166</v>
      </c>
      <c r="J1140" s="1" t="s">
        <v>7613</v>
      </c>
      <c r="K1140" s="1" t="s">
        <v>7614</v>
      </c>
      <c r="L1140" s="1" t="s">
        <v>9167</v>
      </c>
      <c r="M1140" s="1" t="s">
        <v>9168</v>
      </c>
      <c r="N1140" s="1" t="s">
        <v>9169</v>
      </c>
      <c r="O1140" s="1" t="s">
        <v>9170</v>
      </c>
    </row>
    <row r="1141" s="1" customFormat="1" spans="1:15">
      <c r="A1141" s="1" t="s">
        <v>15</v>
      </c>
      <c r="B1141" s="1" t="s">
        <v>7619</v>
      </c>
      <c r="C1141" s="1" t="s">
        <v>123</v>
      </c>
      <c r="F1141" s="1" t="s">
        <v>7595</v>
      </c>
      <c r="G1141" s="1" t="s">
        <v>9171</v>
      </c>
      <c r="H1141" s="1" t="e">
        <f>-ate</f>
        <v>#NAME?</v>
      </c>
      <c r="I1141" s="1" t="s">
        <v>9172</v>
      </c>
      <c r="J1141" s="1" t="s">
        <v>7621</v>
      </c>
      <c r="K1141" s="1" t="s">
        <v>7622</v>
      </c>
      <c r="L1141" s="1" t="s">
        <v>9173</v>
      </c>
      <c r="M1141" s="1" t="s">
        <v>9174</v>
      </c>
      <c r="N1141" s="1" t="s">
        <v>9175</v>
      </c>
      <c r="O1141" s="1" t="s">
        <v>9176</v>
      </c>
    </row>
    <row r="1142" s="1" customFormat="1" spans="1:15">
      <c r="A1142" s="1" t="s">
        <v>15</v>
      </c>
      <c r="B1142" s="1" t="s">
        <v>7627</v>
      </c>
      <c r="C1142" s="1" t="s">
        <v>17</v>
      </c>
      <c r="F1142" s="1" t="s">
        <v>7595</v>
      </c>
      <c r="G1142" s="1" t="s">
        <v>9171</v>
      </c>
      <c r="H1142" s="1" t="e">
        <f>-ty</f>
        <v>#NAME?</v>
      </c>
      <c r="I1142" s="1" t="s">
        <v>9177</v>
      </c>
      <c r="J1142" s="1" t="s">
        <v>9178</v>
      </c>
      <c r="K1142" s="1" t="s">
        <v>7630</v>
      </c>
      <c r="L1142" s="1" t="s">
        <v>9179</v>
      </c>
      <c r="M1142" s="1" t="s">
        <v>9180</v>
      </c>
      <c r="N1142" s="1" t="s">
        <v>9181</v>
      </c>
      <c r="O1142" s="1" t="s">
        <v>9182</v>
      </c>
    </row>
    <row r="1143" s="1" customFormat="1" spans="1:15">
      <c r="A1143" s="1" t="s">
        <v>15</v>
      </c>
      <c r="B1143" s="1" t="s">
        <v>7594</v>
      </c>
      <c r="C1143" s="1" t="s">
        <v>27</v>
      </c>
      <c r="F1143" s="1" t="s">
        <v>7595</v>
      </c>
      <c r="G1143" s="1" t="e">
        <f>-ble</f>
        <v>#NAME?</v>
      </c>
      <c r="I1143" s="1" t="s">
        <v>9183</v>
      </c>
      <c r="J1143" s="1" t="s">
        <v>7597</v>
      </c>
      <c r="K1143" s="1" t="s">
        <v>7598</v>
      </c>
      <c r="L1143" s="1" t="s">
        <v>9184</v>
      </c>
      <c r="M1143" s="1" t="s">
        <v>9185</v>
      </c>
      <c r="N1143" s="1" t="s">
        <v>9186</v>
      </c>
      <c r="O1143" s="1" t="s">
        <v>9187</v>
      </c>
    </row>
    <row r="1144" s="1" customFormat="1" spans="1:15">
      <c r="A1144" s="1" t="s">
        <v>15</v>
      </c>
      <c r="B1144" s="1" t="s">
        <v>7635</v>
      </c>
      <c r="C1144" s="1" t="s">
        <v>123</v>
      </c>
      <c r="D1144" s="1" t="s">
        <v>316</v>
      </c>
      <c r="F1144" s="1" t="s">
        <v>7595</v>
      </c>
      <c r="G1144" s="1" t="e">
        <f>-e</f>
        <v>#NAME?</v>
      </c>
      <c r="I1144" s="1" t="s">
        <v>9188</v>
      </c>
      <c r="J1144" s="1" t="s">
        <v>7637</v>
      </c>
      <c r="K1144" s="1" t="s">
        <v>9189</v>
      </c>
      <c r="L1144" s="1" t="s">
        <v>7639</v>
      </c>
      <c r="M1144" s="1" t="s">
        <v>9190</v>
      </c>
      <c r="N1144" s="1" t="s">
        <v>9191</v>
      </c>
      <c r="O1144" s="1" t="s">
        <v>9192</v>
      </c>
    </row>
    <row r="1145" s="1" customFormat="1" spans="1:15">
      <c r="A1145" s="1" t="s">
        <v>15</v>
      </c>
      <c r="B1145" s="1" t="s">
        <v>7643</v>
      </c>
      <c r="C1145" s="1" t="s">
        <v>123</v>
      </c>
      <c r="D1145" s="1" t="s">
        <v>124</v>
      </c>
      <c r="F1145" s="1" t="s">
        <v>7595</v>
      </c>
      <c r="G1145" s="1" t="e">
        <f>-e</f>
        <v>#NAME?</v>
      </c>
      <c r="I1145" s="1" t="s">
        <v>9193</v>
      </c>
      <c r="J1145" s="1" t="s">
        <v>7645</v>
      </c>
      <c r="K1145" s="1" t="s">
        <v>7646</v>
      </c>
      <c r="L1145" s="1" t="s">
        <v>9194</v>
      </c>
      <c r="M1145" s="1" t="s">
        <v>9195</v>
      </c>
      <c r="N1145" s="1" t="s">
        <v>9196</v>
      </c>
      <c r="O1145" s="1" t="s">
        <v>9197</v>
      </c>
    </row>
    <row r="1146" s="1" customFormat="1" spans="1:15">
      <c r="A1146" s="1" t="s">
        <v>15</v>
      </c>
      <c r="B1146" s="1" t="s">
        <v>7659</v>
      </c>
      <c r="C1146" s="1" t="s">
        <v>17</v>
      </c>
      <c r="F1146" s="1" t="s">
        <v>7595</v>
      </c>
      <c r="G1146" s="1" t="e">
        <f>-us</f>
        <v>#NAME?</v>
      </c>
      <c r="I1146" s="1" t="s">
        <v>9198</v>
      </c>
      <c r="J1146" s="1" t="s">
        <v>9199</v>
      </c>
      <c r="K1146" s="1" t="s">
        <v>7662</v>
      </c>
      <c r="L1146" s="1" t="s">
        <v>9200</v>
      </c>
      <c r="M1146" s="1" t="s">
        <v>9201</v>
      </c>
      <c r="N1146" s="1" t="s">
        <v>9202</v>
      </c>
      <c r="O1146" s="1" t="s">
        <v>9203</v>
      </c>
    </row>
    <row r="1147" s="1" customFormat="1" spans="1:15">
      <c r="A1147" s="1" t="s">
        <v>15</v>
      </c>
      <c r="B1147" s="1" t="s">
        <v>7651</v>
      </c>
      <c r="C1147" s="1" t="s">
        <v>27</v>
      </c>
      <c r="D1147" s="1" t="s">
        <v>1392</v>
      </c>
      <c r="F1147" s="1" t="s">
        <v>7595</v>
      </c>
      <c r="G1147" s="1" t="e">
        <f>-ous</f>
        <v>#NAME?</v>
      </c>
      <c r="I1147" s="1" t="s">
        <v>9204</v>
      </c>
      <c r="J1147" s="1" t="s">
        <v>9205</v>
      </c>
      <c r="K1147" s="1" t="s">
        <v>7654</v>
      </c>
      <c r="L1147" s="1" t="s">
        <v>9206</v>
      </c>
      <c r="M1147" s="1" t="s">
        <v>9207</v>
      </c>
      <c r="N1147" s="1" t="s">
        <v>9208</v>
      </c>
      <c r="O1147" s="1" t="s">
        <v>9209</v>
      </c>
    </row>
    <row r="1148" s="1" customFormat="1" spans="1:15">
      <c r="A1148" s="1" t="s">
        <v>15</v>
      </c>
      <c r="B1148" s="1" t="s">
        <v>9210</v>
      </c>
      <c r="C1148" s="1" t="s">
        <v>123</v>
      </c>
      <c r="F1148" s="1" t="s">
        <v>7595</v>
      </c>
      <c r="G1148" s="1" t="e">
        <f>-id</f>
        <v>#NAME?</v>
      </c>
      <c r="H1148" s="1" t="e">
        <f>-ify</f>
        <v>#NAME?</v>
      </c>
      <c r="I1148" s="1" t="s">
        <v>9211</v>
      </c>
      <c r="J1148" s="1" t="s">
        <v>9212</v>
      </c>
      <c r="K1148" s="1" t="s">
        <v>9213</v>
      </c>
      <c r="L1148" s="1" t="s">
        <v>9214</v>
      </c>
      <c r="M1148" s="1" t="s">
        <v>9215</v>
      </c>
      <c r="N1148" s="1" t="s">
        <v>9216</v>
      </c>
      <c r="O1148" s="1" t="s">
        <v>9217</v>
      </c>
    </row>
    <row r="1149" s="1" customFormat="1" spans="1:15">
      <c r="A1149" s="1" t="s">
        <v>15</v>
      </c>
      <c r="B1149" s="1" t="s">
        <v>7692</v>
      </c>
      <c r="C1149" s="1" t="s">
        <v>17</v>
      </c>
      <c r="F1149" s="1" t="s">
        <v>7676</v>
      </c>
      <c r="G1149" s="1" t="s">
        <v>4239</v>
      </c>
      <c r="H1149" s="1" t="e">
        <f>-gen</f>
        <v>#NAME?</v>
      </c>
      <c r="I1149" s="1" t="s">
        <v>9218</v>
      </c>
      <c r="J1149" s="1" t="s">
        <v>7695</v>
      </c>
      <c r="K1149" s="1" t="s">
        <v>7696</v>
      </c>
      <c r="L1149" s="1" t="s">
        <v>9219</v>
      </c>
      <c r="M1149" s="1" t="s">
        <v>9220</v>
      </c>
      <c r="N1149" s="1" t="s">
        <v>9221</v>
      </c>
      <c r="O1149" s="1" t="s">
        <v>9222</v>
      </c>
    </row>
    <row r="1150" s="1" customFormat="1" spans="1:15">
      <c r="A1150" s="1" t="s">
        <v>15</v>
      </c>
      <c r="B1150" s="1" t="s">
        <v>7684</v>
      </c>
      <c r="C1150" s="1" t="s">
        <v>123</v>
      </c>
      <c r="D1150" s="1" t="s">
        <v>87</v>
      </c>
      <c r="F1150" s="1" t="s">
        <v>7676</v>
      </c>
      <c r="G1150" s="1" t="e">
        <f>-ate</f>
        <v>#NAME?</v>
      </c>
      <c r="I1150" s="1" t="s">
        <v>7685</v>
      </c>
      <c r="J1150" s="1" t="s">
        <v>9223</v>
      </c>
      <c r="K1150" s="1" t="s">
        <v>9224</v>
      </c>
      <c r="L1150" s="1" t="s">
        <v>9225</v>
      </c>
      <c r="M1150" s="1" t="s">
        <v>9226</v>
      </c>
      <c r="N1150" s="1" t="s">
        <v>9227</v>
      </c>
      <c r="O1150" s="1" t="s">
        <v>9228</v>
      </c>
    </row>
    <row r="1151" s="1" customFormat="1" spans="1:15">
      <c r="A1151" s="1" t="s">
        <v>15</v>
      </c>
      <c r="B1151" s="1" t="s">
        <v>7701</v>
      </c>
      <c r="C1151" s="1" t="s">
        <v>17</v>
      </c>
      <c r="F1151" s="1" t="s">
        <v>7676</v>
      </c>
      <c r="G1151" s="1" t="e">
        <f>-ant</f>
        <v>#NAME?</v>
      </c>
      <c r="I1151" s="1" t="s">
        <v>9229</v>
      </c>
      <c r="J1151" s="1" t="s">
        <v>7703</v>
      </c>
      <c r="K1151" s="1" t="s">
        <v>7704</v>
      </c>
      <c r="L1151" s="1" t="s">
        <v>9230</v>
      </c>
      <c r="M1151" s="1" t="s">
        <v>9231</v>
      </c>
      <c r="N1151" s="1" t="s">
        <v>9232</v>
      </c>
      <c r="O1151" s="1" t="s">
        <v>9233</v>
      </c>
    </row>
    <row r="1152" s="1" customFormat="1" spans="1:15">
      <c r="A1152" s="1" t="s">
        <v>15</v>
      </c>
      <c r="B1152" s="1" t="s">
        <v>7709</v>
      </c>
      <c r="C1152" s="1" t="s">
        <v>27</v>
      </c>
      <c r="F1152" s="1" t="s">
        <v>7676</v>
      </c>
      <c r="G1152" s="1" t="e">
        <f>-aul</f>
        <v>#NAME?</v>
      </c>
      <c r="H1152" s="1" t="e">
        <f>-ic</f>
        <v>#NAME?</v>
      </c>
      <c r="I1152" s="1" t="s">
        <v>9234</v>
      </c>
      <c r="J1152" s="1" t="s">
        <v>7711</v>
      </c>
      <c r="K1152" s="1" t="s">
        <v>7712</v>
      </c>
      <c r="L1152" s="1" t="s">
        <v>9235</v>
      </c>
      <c r="M1152" s="1" t="s">
        <v>9236</v>
      </c>
      <c r="N1152" s="1" t="s">
        <v>9237</v>
      </c>
      <c r="O1152" s="1" t="s">
        <v>9238</v>
      </c>
    </row>
    <row r="1153" s="1" customFormat="1" spans="1:15">
      <c r="A1153" s="1" t="s">
        <v>15</v>
      </c>
      <c r="B1153" s="1" t="s">
        <v>9239</v>
      </c>
      <c r="C1153" s="1" t="s">
        <v>27</v>
      </c>
      <c r="D1153" s="1" t="s">
        <v>7718</v>
      </c>
      <c r="F1153" s="1" t="s">
        <v>9240</v>
      </c>
      <c r="G1153" s="1" t="e">
        <f>-ic</f>
        <v>#NAME?</v>
      </c>
      <c r="I1153" s="1" t="s">
        <v>9241</v>
      </c>
      <c r="J1153" s="1" t="s">
        <v>9242</v>
      </c>
      <c r="K1153" s="1" t="s">
        <v>9243</v>
      </c>
      <c r="L1153" s="1" t="s">
        <v>9244</v>
      </c>
      <c r="M1153" s="1" t="s">
        <v>9245</v>
      </c>
      <c r="N1153" s="1" t="s">
        <v>9246</v>
      </c>
      <c r="O1153" s="1" t="s">
        <v>9247</v>
      </c>
    </row>
    <row r="1154" s="1" customFormat="1" spans="1:15">
      <c r="A1154" s="1" t="s">
        <v>15</v>
      </c>
      <c r="B1154" s="1" t="s">
        <v>7675</v>
      </c>
      <c r="C1154" s="1" t="s">
        <v>44</v>
      </c>
      <c r="F1154" s="1" t="s">
        <v>7676</v>
      </c>
      <c r="G1154" s="1" t="e">
        <f>-ate</f>
        <v>#NAME?</v>
      </c>
      <c r="I1154" s="1" t="s">
        <v>9248</v>
      </c>
      <c r="J1154" s="1" t="s">
        <v>9249</v>
      </c>
      <c r="K1154" s="1" t="s">
        <v>7679</v>
      </c>
      <c r="L1154" s="1" t="s">
        <v>9250</v>
      </c>
      <c r="M1154" s="1" t="s">
        <v>9251</v>
      </c>
      <c r="N1154" s="1" t="s">
        <v>9252</v>
      </c>
      <c r="O1154" s="1" t="s">
        <v>9253</v>
      </c>
    </row>
    <row r="1155" s="1" customFormat="1" spans="1:15">
      <c r="A1155" s="1" t="s">
        <v>15</v>
      </c>
      <c r="B1155" s="1" t="s">
        <v>9254</v>
      </c>
      <c r="C1155" s="1" t="s">
        <v>17</v>
      </c>
      <c r="F1155" s="1" t="s">
        <v>7676</v>
      </c>
      <c r="G1155" s="1" t="e">
        <f>-ation</f>
        <v>#NAME?</v>
      </c>
      <c r="I1155" s="1" t="s">
        <v>9255</v>
      </c>
      <c r="J1155" s="1" t="s">
        <v>9256</v>
      </c>
      <c r="K1155" s="1" t="s">
        <v>9257</v>
      </c>
      <c r="L1155" s="1" t="s">
        <v>9258</v>
      </c>
      <c r="M1155" s="1" t="s">
        <v>9259</v>
      </c>
      <c r="N1155" s="1" t="s">
        <v>9260</v>
      </c>
      <c r="O1155" s="1" t="s">
        <v>9261</v>
      </c>
    </row>
    <row r="1156" s="1" customFormat="1" spans="1:15">
      <c r="A1156" s="1" t="s">
        <v>15</v>
      </c>
      <c r="B1156" s="1" t="s">
        <v>9262</v>
      </c>
      <c r="C1156" s="1" t="s">
        <v>362</v>
      </c>
      <c r="D1156" s="1" t="s">
        <v>7718</v>
      </c>
      <c r="F1156" s="1" t="s">
        <v>9263</v>
      </c>
      <c r="I1156" s="1" t="s">
        <v>9264</v>
      </c>
      <c r="J1156" s="1" t="s">
        <v>9265</v>
      </c>
      <c r="K1156" s="1" t="s">
        <v>9266</v>
      </c>
      <c r="L1156" s="1" t="s">
        <v>9267</v>
      </c>
      <c r="M1156" s="1" t="s">
        <v>9268</v>
      </c>
      <c r="N1156" s="1" t="s">
        <v>9269</v>
      </c>
      <c r="O1156" s="1" t="s">
        <v>9270</v>
      </c>
    </row>
    <row r="1157" s="1" customFormat="1" spans="1:15">
      <c r="A1157" s="1" t="s">
        <v>15</v>
      </c>
      <c r="B1157" s="1" t="s">
        <v>9271</v>
      </c>
      <c r="C1157" s="1" t="s">
        <v>27</v>
      </c>
      <c r="D1157" s="1" t="s">
        <v>7718</v>
      </c>
      <c r="F1157" s="1" t="s">
        <v>6342</v>
      </c>
      <c r="G1157" s="1" t="e">
        <f>-al</f>
        <v>#NAME?</v>
      </c>
      <c r="I1157" s="1" t="s">
        <v>9272</v>
      </c>
      <c r="J1157" s="1" t="s">
        <v>9273</v>
      </c>
      <c r="K1157" s="1" t="s">
        <v>9274</v>
      </c>
      <c r="L1157" s="1" t="s">
        <v>9275</v>
      </c>
      <c r="M1157" s="1" t="s">
        <v>9276</v>
      </c>
      <c r="N1157" s="1" t="s">
        <v>9277</v>
      </c>
      <c r="O1157" s="1" t="s">
        <v>9278</v>
      </c>
    </row>
    <row r="1158" s="1" customFormat="1" spans="1:15">
      <c r="A1158" s="1" t="s">
        <v>15</v>
      </c>
      <c r="B1158" s="1" t="s">
        <v>7727</v>
      </c>
      <c r="C1158" s="1" t="s">
        <v>17</v>
      </c>
      <c r="D1158" s="1" t="s">
        <v>7718</v>
      </c>
      <c r="F1158" s="1" t="s">
        <v>7728</v>
      </c>
      <c r="I1158" s="1" t="s">
        <v>9279</v>
      </c>
      <c r="J1158" s="1" t="s">
        <v>9280</v>
      </c>
      <c r="K1158" s="1" t="s">
        <v>7731</v>
      </c>
      <c r="L1158" s="1" t="s">
        <v>9281</v>
      </c>
      <c r="M1158" s="1" t="s">
        <v>9282</v>
      </c>
      <c r="N1158" s="1" t="s">
        <v>9283</v>
      </c>
      <c r="O1158" s="1" t="s">
        <v>9284</v>
      </c>
    </row>
    <row r="1159" s="1" customFormat="1" spans="1:15">
      <c r="A1159" s="1" t="s">
        <v>15</v>
      </c>
      <c r="B1159" s="1" t="s">
        <v>7762</v>
      </c>
      <c r="C1159" s="1" t="s">
        <v>123</v>
      </c>
      <c r="D1159" s="1" t="s">
        <v>412</v>
      </c>
      <c r="F1159" s="1" t="s">
        <v>9285</v>
      </c>
      <c r="I1159" s="1" t="s">
        <v>9286</v>
      </c>
      <c r="J1159" s="1" t="s">
        <v>7765</v>
      </c>
      <c r="K1159" s="1" t="s">
        <v>7766</v>
      </c>
      <c r="L1159" s="1" t="s">
        <v>9287</v>
      </c>
      <c r="M1159" s="1" t="s">
        <v>9288</v>
      </c>
      <c r="N1159" s="1" t="s">
        <v>9289</v>
      </c>
      <c r="O1159" s="1" t="s">
        <v>9290</v>
      </c>
    </row>
    <row r="1160" s="1" customFormat="1" spans="1:15">
      <c r="A1160" s="1" t="s">
        <v>15</v>
      </c>
      <c r="B1160" s="1" t="s">
        <v>7787</v>
      </c>
      <c r="C1160" s="1" t="s">
        <v>1559</v>
      </c>
      <c r="D1160" s="1" t="s">
        <v>412</v>
      </c>
      <c r="F1160" s="1" t="s">
        <v>7788</v>
      </c>
      <c r="G1160" s="1" t="e">
        <f>-ive</f>
        <v>#NAME?</v>
      </c>
      <c r="I1160" s="1" t="s">
        <v>7789</v>
      </c>
      <c r="J1160" s="1" t="s">
        <v>9291</v>
      </c>
      <c r="K1160" s="1" t="s">
        <v>7791</v>
      </c>
      <c r="L1160" s="1" t="s">
        <v>9292</v>
      </c>
      <c r="M1160" s="1" t="s">
        <v>9293</v>
      </c>
      <c r="N1160" s="1" t="s">
        <v>9294</v>
      </c>
      <c r="O1160" s="1" t="s">
        <v>9295</v>
      </c>
    </row>
    <row r="1161" s="1" customFormat="1" spans="1:15">
      <c r="A1161" s="1" t="s">
        <v>15</v>
      </c>
      <c r="B1161" s="1" t="s">
        <v>7805</v>
      </c>
      <c r="C1161" s="1" t="s">
        <v>27</v>
      </c>
      <c r="D1161" s="1" t="s">
        <v>7797</v>
      </c>
      <c r="F1161" s="1" t="s">
        <v>7763</v>
      </c>
      <c r="G1161" s="1" t="e">
        <f>-ent</f>
        <v>#NAME?</v>
      </c>
      <c r="I1161" s="1" t="s">
        <v>9296</v>
      </c>
      <c r="J1161" s="1" t="s">
        <v>7807</v>
      </c>
      <c r="K1161" s="1" t="s">
        <v>7808</v>
      </c>
      <c r="L1161" s="1" t="s">
        <v>9297</v>
      </c>
      <c r="M1161" s="1" t="s">
        <v>9298</v>
      </c>
      <c r="N1161" s="1" t="s">
        <v>9299</v>
      </c>
      <c r="O1161" s="1" t="s">
        <v>9300</v>
      </c>
    </row>
    <row r="1162" s="1" customFormat="1" spans="1:15">
      <c r="A1162" s="1" t="s">
        <v>15</v>
      </c>
      <c r="B1162" s="1" t="s">
        <v>7813</v>
      </c>
      <c r="C1162" s="1" t="s">
        <v>17</v>
      </c>
      <c r="D1162" s="1" t="s">
        <v>7797</v>
      </c>
      <c r="F1162" s="1" t="s">
        <v>7788</v>
      </c>
      <c r="G1162" s="1" t="e">
        <f>-ion</f>
        <v>#NAME?</v>
      </c>
      <c r="I1162" s="1" t="s">
        <v>9301</v>
      </c>
      <c r="J1162" s="1" t="s">
        <v>7815</v>
      </c>
      <c r="K1162" s="1" t="s">
        <v>7816</v>
      </c>
      <c r="L1162" s="1" t="s">
        <v>9302</v>
      </c>
      <c r="M1162" s="1" t="s">
        <v>9303</v>
      </c>
      <c r="N1162" s="1" t="s">
        <v>9304</v>
      </c>
      <c r="O1162" s="1" t="s">
        <v>9305</v>
      </c>
    </row>
    <row r="1163" s="1" customFormat="1" spans="1:15">
      <c r="A1163" s="1" t="s">
        <v>15</v>
      </c>
      <c r="B1163" s="1" t="s">
        <v>7829</v>
      </c>
      <c r="C1163" s="1" t="s">
        <v>27</v>
      </c>
      <c r="D1163" s="1" t="s">
        <v>124</v>
      </c>
      <c r="F1163" s="1" t="s">
        <v>7763</v>
      </c>
      <c r="G1163" s="1" t="e">
        <f>-ent</f>
        <v>#NAME?</v>
      </c>
      <c r="I1163" s="1" t="s">
        <v>9306</v>
      </c>
      <c r="J1163" s="1" t="s">
        <v>7831</v>
      </c>
      <c r="K1163" s="1" t="s">
        <v>7832</v>
      </c>
      <c r="L1163" s="1" t="s">
        <v>9307</v>
      </c>
      <c r="M1163" s="1" t="s">
        <v>9308</v>
      </c>
      <c r="N1163" s="1" t="s">
        <v>9309</v>
      </c>
      <c r="O1163" s="1" t="s">
        <v>9310</v>
      </c>
    </row>
    <row r="1164" s="1" customFormat="1" spans="1:15">
      <c r="A1164" s="1" t="s">
        <v>15</v>
      </c>
      <c r="B1164" s="1" t="s">
        <v>7837</v>
      </c>
      <c r="C1164" s="1" t="s">
        <v>123</v>
      </c>
      <c r="F1164" s="1" t="s">
        <v>7788</v>
      </c>
      <c r="G1164" s="1" t="e">
        <f>-it</f>
        <v>#NAME?</v>
      </c>
      <c r="H1164" s="1" t="e">
        <f>-ate</f>
        <v>#NAME?</v>
      </c>
      <c r="I1164" s="1" t="s">
        <v>9311</v>
      </c>
      <c r="J1164" s="1" t="s">
        <v>9312</v>
      </c>
      <c r="K1164" s="1" t="s">
        <v>7840</v>
      </c>
      <c r="L1164" s="1" t="s">
        <v>9313</v>
      </c>
      <c r="M1164" s="1" t="s">
        <v>9314</v>
      </c>
      <c r="N1164" s="1" t="s">
        <v>9315</v>
      </c>
      <c r="O1164" s="1" t="s">
        <v>9316</v>
      </c>
    </row>
    <row r="1165" s="1" customFormat="1" spans="1:15">
      <c r="A1165" s="1" t="s">
        <v>15</v>
      </c>
      <c r="B1165" s="1" t="s">
        <v>7853</v>
      </c>
      <c r="C1165" s="1" t="s">
        <v>27</v>
      </c>
      <c r="F1165" s="1" t="s">
        <v>7788</v>
      </c>
      <c r="G1165" s="1" t="e">
        <f>-it</f>
        <v>#NAME?</v>
      </c>
      <c r="H1165" s="1" t="e">
        <f>-ant</f>
        <v>#NAME?</v>
      </c>
      <c r="I1165" s="1" t="s">
        <v>9317</v>
      </c>
      <c r="J1165" s="1" t="s">
        <v>7855</v>
      </c>
      <c r="K1165" s="1" t="s">
        <v>7856</v>
      </c>
      <c r="L1165" s="1" t="s">
        <v>9318</v>
      </c>
      <c r="M1165" s="1" t="s">
        <v>9319</v>
      </c>
      <c r="N1165" s="1" t="s">
        <v>9320</v>
      </c>
      <c r="O1165" s="1" t="s">
        <v>9321</v>
      </c>
    </row>
    <row r="1166" s="1" customFormat="1" spans="1:15">
      <c r="A1166" s="1" t="s">
        <v>15</v>
      </c>
      <c r="B1166" s="1" t="s">
        <v>7779</v>
      </c>
      <c r="C1166" s="1" t="s">
        <v>1559</v>
      </c>
      <c r="D1166" s="1" t="s">
        <v>412</v>
      </c>
      <c r="F1166" s="1" t="s">
        <v>7763</v>
      </c>
      <c r="G1166" s="1" t="e">
        <f>-ent</f>
        <v>#NAME?</v>
      </c>
      <c r="I1166" s="1" t="s">
        <v>9322</v>
      </c>
      <c r="J1166" s="1" t="s">
        <v>9323</v>
      </c>
      <c r="K1166" s="1" t="s">
        <v>7782</v>
      </c>
      <c r="L1166" s="1" t="s">
        <v>9324</v>
      </c>
      <c r="M1166" s="1" t="s">
        <v>9325</v>
      </c>
      <c r="N1166" s="1" t="s">
        <v>9326</v>
      </c>
      <c r="O1166" s="1" t="s">
        <v>9327</v>
      </c>
    </row>
    <row r="1167" s="1" customFormat="1" spans="1:15">
      <c r="A1167" s="1" t="s">
        <v>15</v>
      </c>
      <c r="B1167" s="1" t="s">
        <v>7821</v>
      </c>
      <c r="C1167" s="1" t="s">
        <v>27</v>
      </c>
      <c r="D1167" s="1" t="s">
        <v>7797</v>
      </c>
      <c r="F1167" s="1" t="s">
        <v>7788</v>
      </c>
      <c r="G1167" s="1" t="e">
        <f>-ive</f>
        <v>#NAME?</v>
      </c>
      <c r="I1167" s="1" t="s">
        <v>9328</v>
      </c>
      <c r="J1167" s="1" t="s">
        <v>9329</v>
      </c>
      <c r="K1167" s="1" t="s">
        <v>7824</v>
      </c>
      <c r="L1167" s="1" t="s">
        <v>9330</v>
      </c>
      <c r="M1167" s="1" t="s">
        <v>9331</v>
      </c>
      <c r="N1167" s="1" t="s">
        <v>9332</v>
      </c>
      <c r="O1167" s="1" t="s">
        <v>9333</v>
      </c>
    </row>
    <row r="1168" s="1" customFormat="1" spans="1:15">
      <c r="A1168" s="1" t="s">
        <v>15</v>
      </c>
      <c r="B1168" s="1" t="s">
        <v>7845</v>
      </c>
      <c r="C1168" s="1" t="s">
        <v>17</v>
      </c>
      <c r="F1168" s="1" t="s">
        <v>7788</v>
      </c>
      <c r="G1168" s="1" t="e">
        <f>-it</f>
        <v>#NAME?</v>
      </c>
      <c r="H1168" s="1" t="e">
        <f>-ation</f>
        <v>#NAME?</v>
      </c>
      <c r="I1168" s="1" t="s">
        <v>9334</v>
      </c>
      <c r="J1168" s="1" t="s">
        <v>7847</v>
      </c>
      <c r="K1168" s="1" t="s">
        <v>7848</v>
      </c>
      <c r="L1168" s="1" t="s">
        <v>9335</v>
      </c>
      <c r="M1168" s="1" t="s">
        <v>9336</v>
      </c>
      <c r="N1168" s="1" t="s">
        <v>9337</v>
      </c>
      <c r="O1168" s="1" t="s">
        <v>9338</v>
      </c>
    </row>
    <row r="1169" s="1" customFormat="1" spans="1:15">
      <c r="A1169" s="1" t="s">
        <v>15</v>
      </c>
      <c r="B1169" s="1" t="s">
        <v>7871</v>
      </c>
      <c r="C1169" s="1" t="s">
        <v>27</v>
      </c>
      <c r="D1169" s="1" t="s">
        <v>7862</v>
      </c>
      <c r="F1169" s="1" t="s">
        <v>624</v>
      </c>
      <c r="G1169" s="1" t="e">
        <f>-eous</f>
        <v>#NAME?</v>
      </c>
      <c r="I1169" s="1" t="s">
        <v>9339</v>
      </c>
      <c r="J1169" s="1" t="s">
        <v>7874</v>
      </c>
      <c r="K1169" s="1" t="s">
        <v>7875</v>
      </c>
      <c r="L1169" s="1" t="s">
        <v>9340</v>
      </c>
      <c r="M1169" s="1" t="s">
        <v>9341</v>
      </c>
      <c r="N1169" s="1" t="s">
        <v>9342</v>
      </c>
      <c r="O1169" s="1" t="s">
        <v>9343</v>
      </c>
    </row>
    <row r="1170" s="1" customFormat="1" spans="1:15">
      <c r="A1170" s="1" t="s">
        <v>15</v>
      </c>
      <c r="B1170" s="1" t="s">
        <v>7861</v>
      </c>
      <c r="C1170" s="1" t="s">
        <v>105</v>
      </c>
      <c r="D1170" s="1" t="s">
        <v>7862</v>
      </c>
      <c r="F1170" s="1" t="s">
        <v>7551</v>
      </c>
      <c r="G1170" s="1" t="e">
        <f>-ual</f>
        <v>#NAME?</v>
      </c>
      <c r="I1170" s="1" t="s">
        <v>9344</v>
      </c>
      <c r="J1170" s="1" t="s">
        <v>7865</v>
      </c>
      <c r="K1170" s="1" t="s">
        <v>7866</v>
      </c>
      <c r="L1170" s="1" t="s">
        <v>9345</v>
      </c>
      <c r="M1170" s="1" t="s">
        <v>9346</v>
      </c>
      <c r="N1170" s="1" t="s">
        <v>9347</v>
      </c>
      <c r="O1170" s="1" t="s">
        <v>9348</v>
      </c>
    </row>
    <row r="1171" s="1" customFormat="1" spans="1:15">
      <c r="A1171" s="1" t="s">
        <v>15</v>
      </c>
      <c r="B1171" s="1" t="s">
        <v>7880</v>
      </c>
      <c r="C1171" s="1" t="s">
        <v>27</v>
      </c>
      <c r="D1171" s="1" t="s">
        <v>7862</v>
      </c>
      <c r="F1171" s="1" t="s">
        <v>9349</v>
      </c>
      <c r="I1171" s="1" t="s">
        <v>9350</v>
      </c>
      <c r="J1171" s="1" t="s">
        <v>9351</v>
      </c>
      <c r="K1171" s="1" t="s">
        <v>7883</v>
      </c>
      <c r="L1171" s="1" t="s">
        <v>9352</v>
      </c>
      <c r="M1171" s="1" t="s">
        <v>9353</v>
      </c>
      <c r="N1171" s="1" t="s">
        <v>9354</v>
      </c>
      <c r="O1171" s="1" t="s">
        <v>9355</v>
      </c>
    </row>
    <row r="1172" s="1" customFormat="1" spans="1:15">
      <c r="A1172" s="1" t="s">
        <v>15</v>
      </c>
      <c r="B1172" s="1" t="s">
        <v>7888</v>
      </c>
      <c r="C1172" s="1" t="s">
        <v>17</v>
      </c>
      <c r="D1172" s="1" t="s">
        <v>7862</v>
      </c>
      <c r="F1172" s="1" t="s">
        <v>755</v>
      </c>
      <c r="I1172" s="1" t="s">
        <v>9356</v>
      </c>
      <c r="J1172" s="1" t="s">
        <v>9115</v>
      </c>
      <c r="K1172" s="1" t="s">
        <v>7891</v>
      </c>
      <c r="L1172" s="1" t="s">
        <v>9357</v>
      </c>
      <c r="M1172" s="1" t="s">
        <v>9358</v>
      </c>
      <c r="N1172" s="1" t="s">
        <v>9359</v>
      </c>
      <c r="O1172" s="1" t="s">
        <v>9360</v>
      </c>
    </row>
    <row r="1173" s="1" customFormat="1" spans="1:15">
      <c r="A1173" s="1" t="s">
        <v>15</v>
      </c>
      <c r="B1173" s="1" t="s">
        <v>7904</v>
      </c>
      <c r="C1173" s="1" t="s">
        <v>17</v>
      </c>
      <c r="D1173" s="1" t="s">
        <v>7862</v>
      </c>
      <c r="F1173" s="1" t="s">
        <v>3563</v>
      </c>
      <c r="G1173" s="1" t="e">
        <f>-y</f>
        <v>#NAME?</v>
      </c>
      <c r="I1173" s="1" t="s">
        <v>9361</v>
      </c>
      <c r="J1173" s="1" t="s">
        <v>9362</v>
      </c>
      <c r="K1173" s="1" t="s">
        <v>7907</v>
      </c>
      <c r="L1173" s="1" t="s">
        <v>9363</v>
      </c>
      <c r="M1173" s="1" t="s">
        <v>9364</v>
      </c>
      <c r="N1173" s="1" t="s">
        <v>9365</v>
      </c>
      <c r="O1173" s="1" t="s">
        <v>9366</v>
      </c>
    </row>
    <row r="1174" s="1" customFormat="1" spans="1:15">
      <c r="A1174" s="1" t="s">
        <v>15</v>
      </c>
      <c r="B1174" s="1" t="s">
        <v>9367</v>
      </c>
      <c r="C1174" s="1" t="s">
        <v>27</v>
      </c>
      <c r="D1174" s="1" t="s">
        <v>7862</v>
      </c>
      <c r="F1174" s="1" t="s">
        <v>9368</v>
      </c>
      <c r="G1174" s="1" t="e">
        <f>-atic</f>
        <v>#NAME?</v>
      </c>
      <c r="I1174" s="1" t="s">
        <v>9369</v>
      </c>
      <c r="J1174" s="1" t="s">
        <v>9370</v>
      </c>
      <c r="K1174" s="1" t="s">
        <v>9371</v>
      </c>
      <c r="L1174" s="1" t="s">
        <v>9372</v>
      </c>
      <c r="M1174" s="1" t="s">
        <v>9373</v>
      </c>
      <c r="N1174" s="1" t="s">
        <v>9374</v>
      </c>
      <c r="O1174" s="1" t="s">
        <v>9375</v>
      </c>
    </row>
    <row r="1175" s="1" customFormat="1" spans="1:15">
      <c r="A1175" s="1" t="s">
        <v>15</v>
      </c>
      <c r="B1175" s="1" t="s">
        <v>9376</v>
      </c>
      <c r="C1175" s="1" t="s">
        <v>17</v>
      </c>
      <c r="D1175" s="1" t="s">
        <v>7862</v>
      </c>
      <c r="F1175" s="1" t="s">
        <v>9377</v>
      </c>
      <c r="G1175" s="1" t="e">
        <f>-y</f>
        <v>#NAME?</v>
      </c>
      <c r="I1175" s="1" t="s">
        <v>9378</v>
      </c>
      <c r="J1175" s="1" t="s">
        <v>9379</v>
      </c>
      <c r="K1175" s="1" t="s">
        <v>9380</v>
      </c>
      <c r="L1175" s="1" t="s">
        <v>9381</v>
      </c>
      <c r="M1175" s="1" t="s">
        <v>9382</v>
      </c>
      <c r="N1175" s="1" t="s">
        <v>9383</v>
      </c>
      <c r="O1175" s="1" t="s">
        <v>9384</v>
      </c>
    </row>
    <row r="1176" s="1" customFormat="1" spans="1:15">
      <c r="A1176" s="1" t="s">
        <v>15</v>
      </c>
      <c r="B1176" s="1" t="s">
        <v>9385</v>
      </c>
      <c r="C1176" s="1" t="s">
        <v>17</v>
      </c>
      <c r="D1176" s="1" t="s">
        <v>7862</v>
      </c>
      <c r="F1176" s="1" t="s">
        <v>624</v>
      </c>
      <c r="G1176" s="1" t="e">
        <f>-eous</f>
        <v>#NAME?</v>
      </c>
      <c r="H1176" s="1" t="e">
        <f>-ness</f>
        <v>#NAME?</v>
      </c>
      <c r="I1176" s="1" t="s">
        <v>9386</v>
      </c>
      <c r="J1176" s="1" t="s">
        <v>9387</v>
      </c>
      <c r="K1176" s="1" t="s">
        <v>9388</v>
      </c>
      <c r="L1176" s="1" t="s">
        <v>9389</v>
      </c>
      <c r="M1176" s="1" t="s">
        <v>9390</v>
      </c>
      <c r="N1176" s="1" t="s">
        <v>9391</v>
      </c>
      <c r="O1176" s="1" t="s">
        <v>9392</v>
      </c>
    </row>
    <row r="1177" s="1" customFormat="1" spans="1:15">
      <c r="A1177" s="1" t="s">
        <v>15</v>
      </c>
      <c r="B1177" s="1" t="s">
        <v>9393</v>
      </c>
      <c r="C1177" s="1" t="s">
        <v>17</v>
      </c>
      <c r="D1177" s="1" t="s">
        <v>7862</v>
      </c>
      <c r="F1177" s="1" t="s">
        <v>9394</v>
      </c>
      <c r="G1177" s="1" t="e">
        <f>-y</f>
        <v>#NAME?</v>
      </c>
      <c r="I1177" s="1" t="s">
        <v>9395</v>
      </c>
      <c r="J1177" s="1" t="s">
        <v>9396</v>
      </c>
      <c r="K1177" s="1" t="s">
        <v>9397</v>
      </c>
      <c r="L1177" s="1" t="s">
        <v>9398</v>
      </c>
      <c r="M1177" s="1" t="s">
        <v>9399</v>
      </c>
      <c r="N1177" s="1" t="s">
        <v>9400</v>
      </c>
      <c r="O1177" s="1" t="s">
        <v>9401</v>
      </c>
    </row>
    <row r="1178" s="1" customFormat="1" spans="1:15">
      <c r="A1178" s="1" t="s">
        <v>15</v>
      </c>
      <c r="B1178" s="1" t="s">
        <v>9402</v>
      </c>
      <c r="C1178" s="1" t="s">
        <v>17</v>
      </c>
      <c r="D1178" s="1" t="s">
        <v>7862</v>
      </c>
      <c r="F1178" s="1" t="s">
        <v>8344</v>
      </c>
      <c r="G1178" s="1" t="e">
        <f>-ia</f>
        <v>#NAME?</v>
      </c>
      <c r="I1178" s="1" t="s">
        <v>9403</v>
      </c>
      <c r="J1178" s="1" t="s">
        <v>9404</v>
      </c>
      <c r="K1178" s="1" t="s">
        <v>9405</v>
      </c>
      <c r="L1178" s="1" t="s">
        <v>9406</v>
      </c>
      <c r="M1178" s="1" t="s">
        <v>9407</v>
      </c>
      <c r="N1178" s="1" t="s">
        <v>9408</v>
      </c>
      <c r="O1178" s="1" t="s">
        <v>9409</v>
      </c>
    </row>
    <row r="1179" s="1" customFormat="1" spans="1:15">
      <c r="A1179" s="1" t="s">
        <v>15</v>
      </c>
      <c r="B1179" s="1" t="s">
        <v>7943</v>
      </c>
      <c r="C1179" s="1" t="s">
        <v>17</v>
      </c>
      <c r="F1179" s="1" t="s">
        <v>7944</v>
      </c>
      <c r="G1179" s="1" t="e">
        <f>-agon</f>
        <v>#NAME?</v>
      </c>
      <c r="I1179" s="1" t="s">
        <v>9410</v>
      </c>
      <c r="J1179" s="1" t="s">
        <v>7946</v>
      </c>
      <c r="K1179" s="1" t="s">
        <v>7947</v>
      </c>
      <c r="L1179" s="1" t="s">
        <v>9411</v>
      </c>
      <c r="M1179" s="1" t="s">
        <v>9412</v>
      </c>
      <c r="N1179" s="1" t="s">
        <v>9413</v>
      </c>
      <c r="O1179" s="1" t="s">
        <v>9414</v>
      </c>
    </row>
    <row r="1180" s="1" customFormat="1" spans="1:15">
      <c r="A1180" s="1" t="s">
        <v>15</v>
      </c>
      <c r="B1180" s="1" t="s">
        <v>7952</v>
      </c>
      <c r="C1180" s="1" t="s">
        <v>27</v>
      </c>
      <c r="F1180" s="1" t="s">
        <v>7944</v>
      </c>
      <c r="G1180" s="1" t="e">
        <f>-agon</f>
        <v>#NAME?</v>
      </c>
      <c r="H1180" s="1" t="e">
        <f>-al</f>
        <v>#NAME?</v>
      </c>
      <c r="I1180" s="1" t="s">
        <v>9415</v>
      </c>
      <c r="J1180" s="1" t="s">
        <v>7954</v>
      </c>
      <c r="K1180" s="1" t="s">
        <v>7955</v>
      </c>
      <c r="L1180" s="1" t="s">
        <v>9416</v>
      </c>
      <c r="M1180" s="1" t="s">
        <v>9417</v>
      </c>
      <c r="N1180" s="1" t="s">
        <v>9418</v>
      </c>
      <c r="O1180" s="1" t="s">
        <v>9419</v>
      </c>
    </row>
    <row r="1181" s="1" customFormat="1" spans="1:15">
      <c r="A1181" s="1" t="s">
        <v>15</v>
      </c>
      <c r="B1181" s="1" t="s">
        <v>7960</v>
      </c>
      <c r="C1181" s="1" t="s">
        <v>17</v>
      </c>
      <c r="F1181" s="1" t="s">
        <v>7944</v>
      </c>
      <c r="G1181" s="1" t="s">
        <v>7961</v>
      </c>
      <c r="H1181" s="1" t="e">
        <f>-gram</f>
        <v>#NAME?</v>
      </c>
      <c r="I1181" s="1" t="s">
        <v>9420</v>
      </c>
      <c r="J1181" s="1" t="s">
        <v>7963</v>
      </c>
      <c r="K1181" s="1" t="s">
        <v>7964</v>
      </c>
      <c r="L1181" s="1" t="s">
        <v>7965</v>
      </c>
      <c r="M1181" s="1" t="s">
        <v>9421</v>
      </c>
      <c r="N1181" s="1" t="s">
        <v>9422</v>
      </c>
      <c r="O1181" s="1" t="s">
        <v>9423</v>
      </c>
    </row>
    <row r="1182" s="1" customFormat="1" spans="1:15">
      <c r="A1182" s="1" t="s">
        <v>15</v>
      </c>
      <c r="B1182" s="1" t="s">
        <v>7969</v>
      </c>
      <c r="C1182" s="1" t="s">
        <v>17</v>
      </c>
      <c r="F1182" s="1" t="s">
        <v>7944</v>
      </c>
      <c r="G1182" s="1" t="s">
        <v>7961</v>
      </c>
      <c r="H1182" s="1" t="e">
        <f>-pod</f>
        <v>#NAME?</v>
      </c>
      <c r="I1182" s="1" t="s">
        <v>9424</v>
      </c>
      <c r="J1182" s="1" t="s">
        <v>7972</v>
      </c>
      <c r="K1182" s="1" t="s">
        <v>7973</v>
      </c>
      <c r="L1182" s="1" t="s">
        <v>9425</v>
      </c>
      <c r="M1182" s="1" t="s">
        <v>9426</v>
      </c>
      <c r="N1182" s="1" t="s">
        <v>9427</v>
      </c>
      <c r="O1182" s="1" t="s">
        <v>9428</v>
      </c>
    </row>
    <row r="1183" s="1" customFormat="1" spans="1:15">
      <c r="A1183" s="1" t="s">
        <v>15</v>
      </c>
      <c r="B1183" s="1" t="s">
        <v>7986</v>
      </c>
      <c r="C1183" s="1" t="s">
        <v>17</v>
      </c>
      <c r="F1183" s="1" t="s">
        <v>7551</v>
      </c>
      <c r="G1183" s="1" t="s">
        <v>7987</v>
      </c>
      <c r="H1183" s="1" t="e">
        <f>-ant</f>
        <v>#NAME?</v>
      </c>
      <c r="I1183" s="1" t="s">
        <v>9429</v>
      </c>
      <c r="J1183" s="1" t="s">
        <v>7989</v>
      </c>
      <c r="K1183" s="1" t="s">
        <v>7990</v>
      </c>
      <c r="L1183" s="1" t="s">
        <v>9430</v>
      </c>
      <c r="M1183" s="1" t="s">
        <v>9431</v>
      </c>
      <c r="N1183" s="1" t="s">
        <v>9432</v>
      </c>
      <c r="O1183" s="1" t="s">
        <v>9433</v>
      </c>
    </row>
    <row r="1184" s="1" customFormat="1" spans="1:15">
      <c r="A1184" s="1" t="s">
        <v>15</v>
      </c>
      <c r="B1184" s="1" t="s">
        <v>7978</v>
      </c>
      <c r="C1184" s="1" t="s">
        <v>17</v>
      </c>
      <c r="F1184" s="1" t="s">
        <v>7551</v>
      </c>
      <c r="G1184" s="1" t="e">
        <f>-tet</f>
        <v>#NAME?</v>
      </c>
      <c r="I1184" s="1" t="s">
        <v>9434</v>
      </c>
      <c r="J1184" s="1" t="s">
        <v>7980</v>
      </c>
      <c r="K1184" s="1" t="s">
        <v>9435</v>
      </c>
      <c r="L1184" s="1" t="s">
        <v>7982</v>
      </c>
      <c r="M1184" s="1" t="s">
        <v>9436</v>
      </c>
      <c r="N1184" s="1" t="s">
        <v>9437</v>
      </c>
      <c r="O1184" s="1" t="s">
        <v>9438</v>
      </c>
    </row>
    <row r="1185" s="1" customFormat="1" spans="1:15">
      <c r="A1185" s="1" t="s">
        <v>15</v>
      </c>
      <c r="B1185" s="1" t="s">
        <v>7995</v>
      </c>
      <c r="C1185" s="1" t="s">
        <v>5040</v>
      </c>
      <c r="F1185" s="1" t="s">
        <v>7551</v>
      </c>
      <c r="G1185" s="1" t="e">
        <f>-tuple</f>
        <v>#NAME?</v>
      </c>
      <c r="I1185" s="1" t="s">
        <v>9439</v>
      </c>
      <c r="J1185" s="1" t="s">
        <v>7997</v>
      </c>
      <c r="K1185" s="1" t="s">
        <v>9440</v>
      </c>
      <c r="L1185" s="1" t="s">
        <v>9441</v>
      </c>
      <c r="M1185" s="1" t="s">
        <v>9442</v>
      </c>
      <c r="N1185" s="1" t="s">
        <v>9443</v>
      </c>
      <c r="O1185" s="1" t="s">
        <v>9444</v>
      </c>
    </row>
    <row r="1186" s="1" customFormat="1" spans="1:15">
      <c r="A1186" s="1" t="s">
        <v>15</v>
      </c>
      <c r="B1186" s="1" t="s">
        <v>9445</v>
      </c>
      <c r="C1186" s="1" t="s">
        <v>17</v>
      </c>
      <c r="F1186" s="1" t="s">
        <v>7551</v>
      </c>
      <c r="G1186" s="1" t="e">
        <f>-uplet</f>
        <v>#NAME?</v>
      </c>
      <c r="H1186" s="1" t="e">
        <f>-s</f>
        <v>#NAME?</v>
      </c>
      <c r="I1186" s="1" t="s">
        <v>9446</v>
      </c>
      <c r="J1186" s="1" t="s">
        <v>9447</v>
      </c>
      <c r="K1186" s="1" t="s">
        <v>9448</v>
      </c>
      <c r="L1186" s="1" t="s">
        <v>9449</v>
      </c>
      <c r="M1186" s="1" t="s">
        <v>9450</v>
      </c>
      <c r="N1186" s="1" t="s">
        <v>9451</v>
      </c>
      <c r="O1186" s="1" t="s">
        <v>9452</v>
      </c>
    </row>
    <row r="1187" s="1" customFormat="1" spans="1:15">
      <c r="A1187" s="1" t="s">
        <v>15</v>
      </c>
      <c r="B1187" s="1" t="s">
        <v>9453</v>
      </c>
      <c r="C1187" s="1" t="s">
        <v>17</v>
      </c>
      <c r="F1187" s="1" t="s">
        <v>9454</v>
      </c>
      <c r="G1187" s="1" t="e">
        <f>-mester</f>
        <v>#NAME?</v>
      </c>
      <c r="I1187" s="1" t="s">
        <v>9455</v>
      </c>
      <c r="J1187" s="1" t="s">
        <v>9456</v>
      </c>
      <c r="K1187" s="1" t="s">
        <v>9457</v>
      </c>
      <c r="L1187" s="1" t="s">
        <v>9458</v>
      </c>
      <c r="M1187" s="1" t="s">
        <v>9459</v>
      </c>
      <c r="N1187" s="1" t="s">
        <v>9460</v>
      </c>
      <c r="O1187" s="1" t="s">
        <v>9461</v>
      </c>
    </row>
    <row r="1188" s="1" customFormat="1" spans="1:15">
      <c r="A1188" s="1" t="s">
        <v>15</v>
      </c>
      <c r="B1188" s="1" t="s">
        <v>8011</v>
      </c>
      <c r="C1188" s="1" t="s">
        <v>105</v>
      </c>
      <c r="F1188" s="1" t="s">
        <v>9462</v>
      </c>
      <c r="G1188" s="1" t="e">
        <f>-decimal</f>
        <v>#NAME?</v>
      </c>
      <c r="I1188" s="1" t="s">
        <v>9463</v>
      </c>
      <c r="J1188" s="1" t="s">
        <v>8014</v>
      </c>
      <c r="K1188" s="1" t="s">
        <v>8015</v>
      </c>
      <c r="L1188" s="1" t="s">
        <v>9464</v>
      </c>
      <c r="M1188" s="1" t="s">
        <v>9465</v>
      </c>
      <c r="N1188" s="1" t="s">
        <v>9466</v>
      </c>
      <c r="O1188" s="1" t="s">
        <v>9467</v>
      </c>
    </row>
    <row r="1189" s="1" customFormat="1" spans="1:15">
      <c r="A1189" s="1" t="s">
        <v>15</v>
      </c>
      <c r="B1189" s="1" t="s">
        <v>8020</v>
      </c>
      <c r="C1189" s="1" t="s">
        <v>17</v>
      </c>
      <c r="F1189" s="1" t="s">
        <v>8086</v>
      </c>
      <c r="G1189" s="1" t="e">
        <f>-it</f>
        <v>#NAME?</v>
      </c>
      <c r="I1189" s="1" t="s">
        <v>9468</v>
      </c>
      <c r="J1189" s="1" t="s">
        <v>8022</v>
      </c>
      <c r="K1189" s="1" t="s">
        <v>8023</v>
      </c>
      <c r="L1189" s="1" t="s">
        <v>9469</v>
      </c>
      <c r="M1189" s="1" t="s">
        <v>9470</v>
      </c>
      <c r="N1189" s="1" t="s">
        <v>9471</v>
      </c>
      <c r="O1189" s="1" t="s">
        <v>9472</v>
      </c>
    </row>
    <row r="1190" s="1" customFormat="1" spans="1:15">
      <c r="A1190" s="1" t="s">
        <v>15</v>
      </c>
      <c r="B1190" s="1" t="s">
        <v>8028</v>
      </c>
      <c r="C1190" s="1" t="s">
        <v>17</v>
      </c>
      <c r="F1190" s="1" t="s">
        <v>8086</v>
      </c>
      <c r="G1190" s="1" t="e">
        <f>-it</f>
        <v>#NAME?</v>
      </c>
      <c r="H1190" s="1" t="e">
        <f>-at</f>
        <v>#NAME?</v>
      </c>
      <c r="I1190" s="1" t="s">
        <v>9473</v>
      </c>
      <c r="J1190" s="1" t="s">
        <v>9474</v>
      </c>
      <c r="K1190" s="1" t="s">
        <v>8031</v>
      </c>
      <c r="L1190" s="1" t="s">
        <v>9475</v>
      </c>
      <c r="M1190" s="1" t="s">
        <v>8033</v>
      </c>
      <c r="N1190" s="1" t="s">
        <v>9476</v>
      </c>
      <c r="O1190" s="1" t="s">
        <v>9477</v>
      </c>
    </row>
    <row r="1191" s="1" customFormat="1" spans="1:15">
      <c r="A1191" s="1" t="s">
        <v>15</v>
      </c>
      <c r="B1191" s="1" t="s">
        <v>8036</v>
      </c>
      <c r="C1191" s="1" t="s">
        <v>123</v>
      </c>
      <c r="D1191" s="1" t="s">
        <v>124</v>
      </c>
      <c r="F1191" s="1" t="s">
        <v>8086</v>
      </c>
      <c r="G1191" s="1" t="e">
        <f>-it</f>
        <v>#NAME?</v>
      </c>
      <c r="I1191" s="1" t="s">
        <v>9478</v>
      </c>
      <c r="J1191" s="1" t="s">
        <v>9479</v>
      </c>
      <c r="K1191" s="1" t="s">
        <v>8039</v>
      </c>
      <c r="L1191" s="1" t="s">
        <v>9480</v>
      </c>
      <c r="M1191" s="1" t="s">
        <v>9481</v>
      </c>
      <c r="N1191" s="1" t="s">
        <v>9482</v>
      </c>
      <c r="O1191" s="1" t="s">
        <v>9483</v>
      </c>
    </row>
    <row r="1192" s="1" customFormat="1" spans="1:15">
      <c r="A1192" s="1" t="s">
        <v>15</v>
      </c>
      <c r="B1192" s="1" t="s">
        <v>8044</v>
      </c>
      <c r="C1192" s="1" t="s">
        <v>17</v>
      </c>
      <c r="D1192" s="1" t="s">
        <v>124</v>
      </c>
      <c r="F1192" s="1" t="s">
        <v>8086</v>
      </c>
      <c r="G1192" s="1" t="e">
        <f>-it</f>
        <v>#NAME?</v>
      </c>
      <c r="H1192" s="1" t="e">
        <f>-ant</f>
        <v>#NAME?</v>
      </c>
      <c r="I1192" s="1" t="s">
        <v>9484</v>
      </c>
      <c r="J1192" s="1" t="s">
        <v>9485</v>
      </c>
      <c r="K1192" s="1" t="s">
        <v>8047</v>
      </c>
      <c r="L1192" s="1" t="s">
        <v>8048</v>
      </c>
      <c r="M1192" s="1" t="s">
        <v>9486</v>
      </c>
      <c r="N1192" s="1" t="s">
        <v>9487</v>
      </c>
      <c r="O1192" s="1" t="s">
        <v>9488</v>
      </c>
    </row>
    <row r="1193" s="1" customFormat="1" spans="1:15">
      <c r="A1193" s="1" t="s">
        <v>15</v>
      </c>
      <c r="B1193" s="1" t="s">
        <v>8094</v>
      </c>
      <c r="C1193" s="1" t="s">
        <v>27</v>
      </c>
      <c r="F1193" s="1" t="s">
        <v>8086</v>
      </c>
      <c r="G1193" s="1" t="e">
        <f>-it</f>
        <v>#NAME?</v>
      </c>
      <c r="H1193" s="1" t="e">
        <f>-ual</f>
        <v>#NAME?</v>
      </c>
      <c r="I1193" s="1" t="s">
        <v>9489</v>
      </c>
      <c r="J1193" s="1" t="s">
        <v>9490</v>
      </c>
      <c r="K1193" s="1" t="s">
        <v>8097</v>
      </c>
      <c r="L1193" s="1" t="s">
        <v>9491</v>
      </c>
      <c r="M1193" s="1" t="s">
        <v>9492</v>
      </c>
      <c r="N1193" s="1" t="s">
        <v>9493</v>
      </c>
      <c r="O1193" s="1" t="s">
        <v>9494</v>
      </c>
    </row>
    <row r="1194" s="1" customFormat="1" spans="1:15">
      <c r="A1194" s="1" t="s">
        <v>15</v>
      </c>
      <c r="B1194" s="1" t="s">
        <v>8052</v>
      </c>
      <c r="C1194" s="1" t="s">
        <v>123</v>
      </c>
      <c r="D1194" s="1" t="s">
        <v>316</v>
      </c>
      <c r="F1194" s="1" t="s">
        <v>8053</v>
      </c>
      <c r="G1194" s="1" t="e">
        <f>-it</f>
        <v>#NAME?</v>
      </c>
      <c r="I1194" s="1" t="s">
        <v>9495</v>
      </c>
      <c r="J1194" s="1" t="s">
        <v>9496</v>
      </c>
      <c r="K1194" s="1" t="s">
        <v>8056</v>
      </c>
      <c r="L1194" s="1" t="s">
        <v>9497</v>
      </c>
      <c r="M1194" s="1" t="s">
        <v>9498</v>
      </c>
      <c r="N1194" s="1" t="s">
        <v>9499</v>
      </c>
      <c r="O1194" s="1" t="s">
        <v>9500</v>
      </c>
    </row>
    <row r="1195" s="1" customFormat="1" spans="1:15">
      <c r="A1195" s="1" t="s">
        <v>15</v>
      </c>
      <c r="B1195" s="1" t="s">
        <v>8061</v>
      </c>
      <c r="C1195" s="1" t="s">
        <v>17</v>
      </c>
      <c r="D1195" s="1" t="s">
        <v>316</v>
      </c>
      <c r="F1195" s="1" t="s">
        <v>8053</v>
      </c>
      <c r="G1195" s="1" t="e">
        <f>-it</f>
        <v>#NAME?</v>
      </c>
      <c r="H1195" s="1" t="e">
        <f>-ion</f>
        <v>#NAME?</v>
      </c>
      <c r="I1195" s="1" t="s">
        <v>9501</v>
      </c>
      <c r="J1195" s="1" t="s">
        <v>8063</v>
      </c>
      <c r="K1195" s="1" t="s">
        <v>8064</v>
      </c>
      <c r="L1195" s="1" t="s">
        <v>9502</v>
      </c>
      <c r="M1195" s="1" t="s">
        <v>9503</v>
      </c>
      <c r="N1195" s="1" t="s">
        <v>9504</v>
      </c>
      <c r="O1195" s="1" t="s">
        <v>9505</v>
      </c>
    </row>
    <row r="1196" s="1" customFormat="1" spans="1:15">
      <c r="A1196" s="1" t="s">
        <v>15</v>
      </c>
      <c r="B1196" s="1" t="s">
        <v>8077</v>
      </c>
      <c r="C1196" s="1" t="s">
        <v>123</v>
      </c>
      <c r="D1196" s="1" t="s">
        <v>487</v>
      </c>
      <c r="F1196" s="1" t="s">
        <v>8053</v>
      </c>
      <c r="G1196" s="1" t="e">
        <f>-it</f>
        <v>#NAME?</v>
      </c>
      <c r="I1196" s="1" t="s">
        <v>9506</v>
      </c>
      <c r="J1196" s="1" t="s">
        <v>9507</v>
      </c>
      <c r="K1196" s="1" t="s">
        <v>8080</v>
      </c>
      <c r="L1196" s="1" t="s">
        <v>9508</v>
      </c>
      <c r="M1196" s="1" t="s">
        <v>9509</v>
      </c>
      <c r="N1196" s="1" t="s">
        <v>9510</v>
      </c>
      <c r="O1196" s="1" t="s">
        <v>9511</v>
      </c>
    </row>
    <row r="1197" s="1" customFormat="1" spans="1:15">
      <c r="A1197" s="1" t="s">
        <v>15</v>
      </c>
      <c r="B1197" s="1" t="s">
        <v>8069</v>
      </c>
      <c r="C1197" s="1" t="s">
        <v>123</v>
      </c>
      <c r="D1197" s="1" t="s">
        <v>124</v>
      </c>
      <c r="F1197" s="1" t="s">
        <v>8053</v>
      </c>
      <c r="G1197" s="1" t="e">
        <f>-it</f>
        <v>#NAME?</v>
      </c>
      <c r="I1197" s="1" t="s">
        <v>9512</v>
      </c>
      <c r="J1197" s="1" t="s">
        <v>9513</v>
      </c>
      <c r="K1197" s="1" t="s">
        <v>8072</v>
      </c>
      <c r="L1197" s="1" t="s">
        <v>9514</v>
      </c>
      <c r="M1197" s="1" t="s">
        <v>9515</v>
      </c>
      <c r="N1197" s="1" t="s">
        <v>9516</v>
      </c>
      <c r="O1197" s="1" t="s">
        <v>9517</v>
      </c>
    </row>
    <row r="1198" s="1" customFormat="1" spans="1:15">
      <c r="A1198" s="1" t="s">
        <v>15</v>
      </c>
      <c r="B1198" s="1" t="s">
        <v>9518</v>
      </c>
      <c r="C1198" s="1" t="s">
        <v>17</v>
      </c>
      <c r="D1198" s="1" t="s">
        <v>487</v>
      </c>
      <c r="F1198" s="1" t="s">
        <v>8053</v>
      </c>
      <c r="G1198" s="1" t="e">
        <f>-it</f>
        <v>#NAME?</v>
      </c>
      <c r="H1198" s="1" t="e">
        <f>-ion</f>
        <v>#NAME?</v>
      </c>
      <c r="I1198" s="1" t="s">
        <v>9519</v>
      </c>
      <c r="J1198" s="1" t="s">
        <v>9520</v>
      </c>
      <c r="K1198" s="1" t="s">
        <v>9521</v>
      </c>
      <c r="L1198" s="1" t="s">
        <v>9522</v>
      </c>
      <c r="M1198" s="1" t="s">
        <v>9523</v>
      </c>
      <c r="N1198" s="1" t="s">
        <v>9524</v>
      </c>
      <c r="O1198" s="1" t="s">
        <v>9525</v>
      </c>
    </row>
    <row r="1199" s="1" customFormat="1" spans="1:15">
      <c r="A1199" s="1" t="s">
        <v>15</v>
      </c>
      <c r="B1199" s="1" t="s">
        <v>8102</v>
      </c>
      <c r="C1199" s="1" t="s">
        <v>17</v>
      </c>
      <c r="F1199" s="1" t="s">
        <v>8103</v>
      </c>
      <c r="G1199" s="1" t="e">
        <f>-globin</f>
        <v>#NAME?</v>
      </c>
      <c r="I1199" s="1" t="s">
        <v>9526</v>
      </c>
      <c r="J1199" s="1" t="s">
        <v>8106</v>
      </c>
      <c r="K1199" s="1" t="s">
        <v>8107</v>
      </c>
      <c r="L1199" s="1" t="s">
        <v>9527</v>
      </c>
      <c r="M1199" s="1" t="s">
        <v>9528</v>
      </c>
      <c r="N1199" s="1" t="s">
        <v>9529</v>
      </c>
      <c r="O1199" s="1" t="s">
        <v>9530</v>
      </c>
    </row>
    <row r="1200" s="1" customFormat="1" spans="1:15">
      <c r="A1200" s="1" t="s">
        <v>15</v>
      </c>
      <c r="B1200" s="1" t="s">
        <v>8121</v>
      </c>
      <c r="C1200" s="1" t="s">
        <v>17</v>
      </c>
      <c r="F1200" s="1" t="s">
        <v>9531</v>
      </c>
      <c r="G1200" s="1" t="s">
        <v>7987</v>
      </c>
      <c r="H1200" s="1" t="e">
        <f>-ology</f>
        <v>#NAME?</v>
      </c>
      <c r="I1200" s="1" t="s">
        <v>9532</v>
      </c>
      <c r="J1200" s="1" t="s">
        <v>8125</v>
      </c>
      <c r="K1200" s="1" t="s">
        <v>8126</v>
      </c>
      <c r="L1200" s="1" t="s">
        <v>9533</v>
      </c>
      <c r="M1200" s="1" t="s">
        <v>9534</v>
      </c>
      <c r="N1200" s="1" t="s">
        <v>9535</v>
      </c>
      <c r="O1200" s="1" t="s">
        <v>9536</v>
      </c>
    </row>
    <row r="1201" s="1" customFormat="1" spans="1:15">
      <c r="A1201" s="1" t="s">
        <v>15</v>
      </c>
      <c r="B1201" s="1" t="s">
        <v>8112</v>
      </c>
      <c r="C1201" s="1" t="s">
        <v>362</v>
      </c>
      <c r="F1201" s="1" t="s">
        <v>8103</v>
      </c>
      <c r="G1201" s="1" t="e">
        <f>-rrhage</f>
        <v>#NAME?</v>
      </c>
      <c r="I1201" s="1" t="s">
        <v>9537</v>
      </c>
      <c r="J1201" s="1" t="s">
        <v>8115</v>
      </c>
      <c r="K1201" s="1" t="s">
        <v>8116</v>
      </c>
      <c r="L1201" s="1" t="s">
        <v>9538</v>
      </c>
      <c r="M1201" s="1" t="s">
        <v>9539</v>
      </c>
      <c r="N1201" s="1" t="s">
        <v>9540</v>
      </c>
      <c r="O1201" s="1" t="s">
        <v>9541</v>
      </c>
    </row>
    <row r="1202" s="1" customFormat="1" spans="1:15">
      <c r="A1202" s="1" t="s">
        <v>15</v>
      </c>
      <c r="B1202" s="1" t="s">
        <v>8131</v>
      </c>
      <c r="C1202" s="1" t="s">
        <v>17</v>
      </c>
      <c r="F1202" s="1" t="s">
        <v>8103</v>
      </c>
      <c r="G1202" s="1" t="e">
        <f>-philia</f>
        <v>#NAME?</v>
      </c>
      <c r="I1202" s="1" t="s">
        <v>9542</v>
      </c>
      <c r="J1202" s="1" t="s">
        <v>8134</v>
      </c>
      <c r="K1202" s="1" t="s">
        <v>8135</v>
      </c>
      <c r="L1202" s="1" t="s">
        <v>8136</v>
      </c>
      <c r="M1202" s="1" t="s">
        <v>8137</v>
      </c>
      <c r="N1202" s="1" t="s">
        <v>9543</v>
      </c>
      <c r="O1202" s="1" t="s">
        <v>9544</v>
      </c>
    </row>
    <row r="1203" s="1" customFormat="1" spans="1:15">
      <c r="A1203" s="1" t="s">
        <v>15</v>
      </c>
      <c r="B1203" s="1" t="s">
        <v>9545</v>
      </c>
      <c r="C1203" s="1" t="s">
        <v>105</v>
      </c>
      <c r="F1203" s="1" t="s">
        <v>8103</v>
      </c>
      <c r="G1203" s="1" t="s">
        <v>8141</v>
      </c>
      <c r="H1203" s="1" t="e">
        <f>-ic</f>
        <v>#NAME?</v>
      </c>
      <c r="I1203" s="1" t="s">
        <v>9546</v>
      </c>
      <c r="J1203" s="1" t="s">
        <v>9547</v>
      </c>
      <c r="K1203" s="1" t="s">
        <v>9548</v>
      </c>
      <c r="L1203" s="1" t="s">
        <v>9549</v>
      </c>
      <c r="M1203" s="1" t="s">
        <v>9550</v>
      </c>
      <c r="N1203" s="1" t="s">
        <v>9551</v>
      </c>
      <c r="O1203" s="1" t="s">
        <v>9552</v>
      </c>
    </row>
    <row r="1204" s="1" customFormat="1" spans="1:15">
      <c r="A1204" s="1" t="s">
        <v>15</v>
      </c>
      <c r="B1204" s="1" t="s">
        <v>8166</v>
      </c>
      <c r="C1204" s="1" t="s">
        <v>17</v>
      </c>
      <c r="F1204" s="1" t="s">
        <v>8103</v>
      </c>
      <c r="G1204" s="1" t="e">
        <f>-cyte</f>
        <v>#NAME?</v>
      </c>
      <c r="I1204" s="1" t="s">
        <v>9553</v>
      </c>
      <c r="J1204" s="1" t="s">
        <v>8169</v>
      </c>
      <c r="K1204" s="1" t="s">
        <v>9554</v>
      </c>
      <c r="L1204" s="1" t="s">
        <v>9555</v>
      </c>
      <c r="M1204" s="1" t="s">
        <v>9556</v>
      </c>
      <c r="N1204" s="1" t="s">
        <v>9557</v>
      </c>
      <c r="O1204" s="1" t="s">
        <v>9558</v>
      </c>
    </row>
    <row r="1205" s="1" customFormat="1" spans="1:15">
      <c r="A1205" s="1" t="s">
        <v>15</v>
      </c>
      <c r="B1205" s="1" t="s">
        <v>8184</v>
      </c>
      <c r="C1205" s="1" t="s">
        <v>17</v>
      </c>
      <c r="F1205" s="1" t="s">
        <v>8103</v>
      </c>
      <c r="G1205" s="1" t="e">
        <f>-lysis</f>
        <v>#NAME?</v>
      </c>
      <c r="I1205" s="1" t="s">
        <v>9559</v>
      </c>
      <c r="J1205" s="1" t="s">
        <v>8186</v>
      </c>
      <c r="K1205" s="1" t="s">
        <v>8187</v>
      </c>
      <c r="L1205" s="1" t="s">
        <v>9560</v>
      </c>
      <c r="M1205" s="1" t="s">
        <v>9561</v>
      </c>
      <c r="N1205" s="1" t="s">
        <v>9562</v>
      </c>
      <c r="O1205" s="1" t="s">
        <v>9563</v>
      </c>
    </row>
    <row r="1206" s="1" customFormat="1" spans="1:15">
      <c r="A1206" s="1" t="s">
        <v>15</v>
      </c>
      <c r="B1206" s="1" t="s">
        <v>8149</v>
      </c>
      <c r="C1206" s="1" t="s">
        <v>17</v>
      </c>
      <c r="F1206" s="1" t="s">
        <v>9531</v>
      </c>
      <c r="G1206" s="1" t="s">
        <v>7987</v>
      </c>
      <c r="H1206" s="1" t="e">
        <f>-oma</f>
        <v>#NAME?</v>
      </c>
      <c r="I1206" s="1" t="s">
        <v>9564</v>
      </c>
      <c r="J1206" s="1" t="s">
        <v>8152</v>
      </c>
      <c r="K1206" s="1" t="s">
        <v>8153</v>
      </c>
      <c r="L1206" s="1" t="s">
        <v>9565</v>
      </c>
      <c r="M1206" s="1" t="s">
        <v>9566</v>
      </c>
      <c r="N1206" s="1" t="s">
        <v>9567</v>
      </c>
      <c r="O1206" s="1" t="s">
        <v>9568</v>
      </c>
    </row>
    <row r="1207" s="1" customFormat="1" spans="1:15">
      <c r="A1207" s="1" t="s">
        <v>15</v>
      </c>
      <c r="B1207" s="1" t="s">
        <v>9569</v>
      </c>
      <c r="C1207" s="1" t="s">
        <v>17</v>
      </c>
      <c r="F1207" s="1" t="s">
        <v>8103</v>
      </c>
      <c r="G1207" s="1" t="s">
        <v>9570</v>
      </c>
      <c r="H1207" s="1" t="e">
        <f>-in</f>
        <v>#NAME?</v>
      </c>
      <c r="I1207" s="1" t="s">
        <v>9571</v>
      </c>
      <c r="J1207" s="1" t="s">
        <v>9572</v>
      </c>
      <c r="K1207" s="1" t="s">
        <v>9573</v>
      </c>
      <c r="L1207" s="1" t="s">
        <v>9574</v>
      </c>
      <c r="M1207" s="1" t="s">
        <v>9575</v>
      </c>
      <c r="N1207" s="1" t="s">
        <v>9576</v>
      </c>
      <c r="O1207" s="1" t="s">
        <v>9577</v>
      </c>
    </row>
    <row r="1208" s="1" customFormat="1" spans="1:15">
      <c r="A1208" s="1" t="s">
        <v>15</v>
      </c>
      <c r="B1208" s="1" t="s">
        <v>9578</v>
      </c>
      <c r="C1208" s="1" t="s">
        <v>17</v>
      </c>
      <c r="F1208" s="1" t="s">
        <v>8103</v>
      </c>
      <c r="G1208" s="1" t="e">
        <f>-therapy</f>
        <v>#NAME?</v>
      </c>
      <c r="I1208" s="1" t="s">
        <v>9579</v>
      </c>
      <c r="J1208" s="1" t="s">
        <v>9580</v>
      </c>
      <c r="K1208" s="1" t="s">
        <v>9581</v>
      </c>
      <c r="L1208" s="1" t="s">
        <v>9582</v>
      </c>
      <c r="M1208" s="1" t="s">
        <v>9583</v>
      </c>
      <c r="N1208" s="1" t="s">
        <v>9584</v>
      </c>
      <c r="O1208" s="1" t="s">
        <v>9585</v>
      </c>
    </row>
    <row r="1209" s="1" customFormat="1" spans="1:15">
      <c r="A1209" s="1" t="s">
        <v>15</v>
      </c>
      <c r="B1209" s="1" t="s">
        <v>8192</v>
      </c>
      <c r="C1209" s="1" t="s">
        <v>17</v>
      </c>
      <c r="D1209" s="1" t="s">
        <v>8193</v>
      </c>
      <c r="F1209" s="1" t="s">
        <v>8194</v>
      </c>
      <c r="I1209" s="1" t="s">
        <v>9586</v>
      </c>
      <c r="J1209" s="1" t="s">
        <v>8196</v>
      </c>
      <c r="K1209" s="1" t="s">
        <v>8197</v>
      </c>
      <c r="L1209" s="1" t="s">
        <v>9587</v>
      </c>
      <c r="M1209" s="1" t="s">
        <v>9588</v>
      </c>
      <c r="N1209" s="1" t="s">
        <v>9589</v>
      </c>
      <c r="O1209" s="1" t="s">
        <v>9590</v>
      </c>
    </row>
    <row r="1210" s="1" customFormat="1" spans="1:15">
      <c r="A1210" s="1" t="s">
        <v>15</v>
      </c>
      <c r="B1210" s="1" t="s">
        <v>8211</v>
      </c>
      <c r="C1210" s="1" t="s">
        <v>17</v>
      </c>
      <c r="D1210" s="1" t="s">
        <v>8193</v>
      </c>
      <c r="F1210" s="1" t="s">
        <v>8212</v>
      </c>
      <c r="I1210" s="1" t="s">
        <v>9591</v>
      </c>
      <c r="J1210" s="1" t="s">
        <v>8214</v>
      </c>
      <c r="K1210" s="1" t="s">
        <v>9592</v>
      </c>
      <c r="L1210" s="1" t="s">
        <v>9593</v>
      </c>
      <c r="M1210" s="1" t="s">
        <v>9594</v>
      </c>
      <c r="N1210" s="1" t="s">
        <v>9595</v>
      </c>
      <c r="O1210" s="1" t="s">
        <v>9596</v>
      </c>
    </row>
    <row r="1211" s="1" customFormat="1" spans="1:15">
      <c r="A1211" s="1" t="s">
        <v>15</v>
      </c>
      <c r="B1211" s="1" t="s">
        <v>8220</v>
      </c>
      <c r="C1211" s="1" t="s">
        <v>17</v>
      </c>
      <c r="D1211" s="1" t="s">
        <v>8221</v>
      </c>
      <c r="F1211" s="1" t="s">
        <v>8222</v>
      </c>
      <c r="I1211" s="1" t="s">
        <v>9597</v>
      </c>
      <c r="J1211" s="1" t="s">
        <v>8224</v>
      </c>
      <c r="K1211" s="1" t="s">
        <v>8225</v>
      </c>
      <c r="L1211" s="1" t="s">
        <v>9598</v>
      </c>
      <c r="M1211" s="1" t="s">
        <v>9599</v>
      </c>
      <c r="N1211" s="1" t="s">
        <v>9600</v>
      </c>
      <c r="O1211" s="1" t="s">
        <v>9601</v>
      </c>
    </row>
    <row r="1212" s="1" customFormat="1" spans="1:15">
      <c r="A1212" s="1" t="s">
        <v>15</v>
      </c>
      <c r="B1212" s="1" t="s">
        <v>8239</v>
      </c>
      <c r="C1212" s="1" t="s">
        <v>17</v>
      </c>
      <c r="D1212" s="1" t="s">
        <v>8193</v>
      </c>
      <c r="E1212" s="1" t="s">
        <v>6144</v>
      </c>
      <c r="F1212" s="1" t="s">
        <v>8240</v>
      </c>
      <c r="G1212" s="1" t="e">
        <f>-_xleta.or</f>
        <v>#VALUE!</v>
      </c>
      <c r="I1212" s="1" t="s">
        <v>9602</v>
      </c>
      <c r="J1212" s="1" t="s">
        <v>8242</v>
      </c>
      <c r="K1212" s="1" t="s">
        <v>8243</v>
      </c>
      <c r="L1212" s="1" t="s">
        <v>9603</v>
      </c>
      <c r="M1212" s="1" t="s">
        <v>9604</v>
      </c>
      <c r="N1212" s="1" t="s">
        <v>9605</v>
      </c>
      <c r="O1212" s="1" t="s">
        <v>9606</v>
      </c>
    </row>
    <row r="1213" s="1" customFormat="1" spans="1:15">
      <c r="A1213" s="1" t="s">
        <v>15</v>
      </c>
      <c r="B1213" s="1" t="s">
        <v>8202</v>
      </c>
      <c r="C1213" s="1" t="s">
        <v>17</v>
      </c>
      <c r="D1213" s="1" t="s">
        <v>8193</v>
      </c>
      <c r="F1213" s="1" t="s">
        <v>8203</v>
      </c>
      <c r="I1213" s="1" t="s">
        <v>9607</v>
      </c>
      <c r="J1213" s="1" t="s">
        <v>8205</v>
      </c>
      <c r="K1213" s="1" t="s">
        <v>8206</v>
      </c>
      <c r="L1213" s="1" t="s">
        <v>8207</v>
      </c>
      <c r="M1213" s="1" t="s">
        <v>9608</v>
      </c>
      <c r="N1213" s="1" t="s">
        <v>9609</v>
      </c>
      <c r="O1213" s="1" t="s">
        <v>9610</v>
      </c>
    </row>
    <row r="1214" s="1" customFormat="1" spans="1:15">
      <c r="A1214" s="1" t="s">
        <v>15</v>
      </c>
      <c r="B1214" s="1" t="s">
        <v>9611</v>
      </c>
      <c r="C1214" s="1" t="s">
        <v>27</v>
      </c>
      <c r="D1214" s="1" t="s">
        <v>8193</v>
      </c>
      <c r="F1214" s="1" t="s">
        <v>1314</v>
      </c>
      <c r="G1214" s="1" t="e">
        <f>-al</f>
        <v>#NAME?</v>
      </c>
      <c r="I1214" s="1" t="s">
        <v>9612</v>
      </c>
      <c r="J1214" s="1" t="s">
        <v>9613</v>
      </c>
      <c r="K1214" s="1" t="s">
        <v>9614</v>
      </c>
      <c r="L1214" s="1" t="s">
        <v>9615</v>
      </c>
      <c r="M1214" s="1" t="s">
        <v>9616</v>
      </c>
      <c r="N1214" s="1" t="s">
        <v>9617</v>
      </c>
      <c r="O1214" s="1" t="s">
        <v>9618</v>
      </c>
    </row>
    <row r="1215" s="1" customFormat="1" spans="1:15">
      <c r="A1215" s="1" t="s">
        <v>15</v>
      </c>
      <c r="B1215" s="1" t="s">
        <v>9619</v>
      </c>
      <c r="C1215" s="1" t="s">
        <v>27</v>
      </c>
      <c r="D1215" s="1" t="s">
        <v>8193</v>
      </c>
      <c r="F1215" s="1" t="s">
        <v>9620</v>
      </c>
      <c r="G1215" s="1" t="e">
        <f>-ual</f>
        <v>#NAME?</v>
      </c>
      <c r="I1215" s="1" t="s">
        <v>9621</v>
      </c>
      <c r="J1215" s="1" t="s">
        <v>8259</v>
      </c>
      <c r="K1215" s="1" t="s">
        <v>8260</v>
      </c>
      <c r="L1215" s="1" t="s">
        <v>9622</v>
      </c>
      <c r="M1215" s="1" t="s">
        <v>9623</v>
      </c>
      <c r="N1215" s="1" t="s">
        <v>9624</v>
      </c>
      <c r="O1215" s="1" t="s">
        <v>9625</v>
      </c>
    </row>
    <row r="1216" s="1" customFormat="1" spans="1:15">
      <c r="A1216" s="1" t="s">
        <v>15</v>
      </c>
      <c r="B1216" s="1" t="s">
        <v>9626</v>
      </c>
      <c r="C1216" s="1" t="s">
        <v>27</v>
      </c>
      <c r="D1216" s="1" t="s">
        <v>8193</v>
      </c>
      <c r="F1216" s="1" t="s">
        <v>8275</v>
      </c>
      <c r="G1216" s="1" t="e">
        <f>-ed</f>
        <v>#NAME?</v>
      </c>
      <c r="I1216" s="1" t="s">
        <v>9627</v>
      </c>
      <c r="J1216" s="1" t="s">
        <v>8277</v>
      </c>
      <c r="K1216" s="1" t="s">
        <v>8278</v>
      </c>
      <c r="L1216" s="1" t="s">
        <v>9628</v>
      </c>
      <c r="M1216" s="1" t="s">
        <v>9629</v>
      </c>
      <c r="N1216" s="1" t="s">
        <v>9630</v>
      </c>
      <c r="O1216" s="1" t="s">
        <v>9631</v>
      </c>
    </row>
    <row r="1217" s="1" customFormat="1" spans="1:15">
      <c r="A1217" s="1" t="s">
        <v>15</v>
      </c>
      <c r="B1217" s="1" t="s">
        <v>9632</v>
      </c>
      <c r="C1217" s="1" t="s">
        <v>27</v>
      </c>
      <c r="D1217" s="1" t="s">
        <v>8193</v>
      </c>
      <c r="E1217" s="1" t="s">
        <v>7240</v>
      </c>
      <c r="F1217" s="1" t="s">
        <v>9633</v>
      </c>
      <c r="G1217" s="1" t="e">
        <f>-ic</f>
        <v>#NAME?</v>
      </c>
      <c r="I1217" s="1" t="s">
        <v>9634</v>
      </c>
      <c r="J1217" s="1" t="s">
        <v>9635</v>
      </c>
      <c r="K1217" s="1" t="s">
        <v>9636</v>
      </c>
      <c r="L1217" s="1" t="s">
        <v>9637</v>
      </c>
      <c r="M1217" s="1" t="s">
        <v>9638</v>
      </c>
      <c r="N1217" s="1" t="s">
        <v>9639</v>
      </c>
      <c r="O1217" s="1" t="s">
        <v>9640</v>
      </c>
    </row>
    <row r="1218" s="1" customFormat="1" spans="1:15">
      <c r="A1218" s="1" t="s">
        <v>15</v>
      </c>
      <c r="B1218" s="1" t="s">
        <v>9641</v>
      </c>
      <c r="C1218" s="1" t="s">
        <v>27</v>
      </c>
      <c r="D1218" s="1" t="s">
        <v>8193</v>
      </c>
      <c r="F1218" s="1" t="s">
        <v>9642</v>
      </c>
      <c r="I1218" s="1" t="s">
        <v>9643</v>
      </c>
      <c r="J1218" s="1" t="s">
        <v>9644</v>
      </c>
      <c r="K1218" s="1" t="s">
        <v>9645</v>
      </c>
      <c r="L1218" s="1" t="s">
        <v>9646</v>
      </c>
      <c r="M1218" s="1" t="s">
        <v>9647</v>
      </c>
      <c r="N1218" s="1" t="s">
        <v>9648</v>
      </c>
      <c r="O1218" s="1" t="s">
        <v>9649</v>
      </c>
    </row>
    <row r="1219" s="1" customFormat="1" spans="1:15">
      <c r="A1219" s="1" t="s">
        <v>15</v>
      </c>
      <c r="B1219" s="1" t="s">
        <v>9650</v>
      </c>
      <c r="C1219" s="1" t="s">
        <v>17</v>
      </c>
      <c r="D1219" s="1" t="s">
        <v>8221</v>
      </c>
      <c r="F1219" s="1" t="s">
        <v>9651</v>
      </c>
      <c r="G1219" s="1" t="e">
        <f>-ia</f>
        <v>#NAME?</v>
      </c>
      <c r="I1219" s="1" t="s">
        <v>9652</v>
      </c>
      <c r="J1219" s="1" t="s">
        <v>9653</v>
      </c>
      <c r="K1219" s="1" t="s">
        <v>9654</v>
      </c>
      <c r="L1219" s="1" t="s">
        <v>9655</v>
      </c>
      <c r="M1219" s="1" t="s">
        <v>9656</v>
      </c>
      <c r="N1219" s="1" t="s">
        <v>9657</v>
      </c>
      <c r="O1219" s="1" t="s">
        <v>9658</v>
      </c>
    </row>
    <row r="1220" s="1" customFormat="1" spans="1:15">
      <c r="A1220" s="1" t="s">
        <v>15</v>
      </c>
      <c r="B1220" s="1" t="s">
        <v>8265</v>
      </c>
      <c r="C1220" s="1" t="s">
        <v>17</v>
      </c>
      <c r="D1220" s="1" t="s">
        <v>8221</v>
      </c>
      <c r="F1220" s="1" t="s">
        <v>8266</v>
      </c>
      <c r="I1220" s="1" t="s">
        <v>9659</v>
      </c>
      <c r="J1220" s="1" t="s">
        <v>9660</v>
      </c>
      <c r="K1220" s="1" t="s">
        <v>8269</v>
      </c>
      <c r="L1220" s="1" t="s">
        <v>9661</v>
      </c>
      <c r="M1220" s="1" t="s">
        <v>9662</v>
      </c>
      <c r="N1220" s="1" t="s">
        <v>9663</v>
      </c>
      <c r="O1220" s="1" t="s">
        <v>9664</v>
      </c>
    </row>
  </sheetData>
  <autoFilter xmlns:etc="http://www.wps.cn/officeDocument/2017/etCustomData" ref="A1:O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词根单词导入模板_20260110211605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2026-01-10T13:16:00Z</dcterms:created>
  <dcterms:modified xsi:type="dcterms:W3CDTF">2026-01-11T12:36:02Z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29171C173D684DE68600C15F7C23996A_12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