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词根单词导入模板_20260110211605" sheetId="1" r:id="rId1"/>
  </sheets>
  <definedNames>
    <definedName name="_xlnm._FilterDatabase" localSheetId="0" hidden="1">词根单词导入模板_20260110211605!$A$1:$O$6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<sst xmlns="http://schemas.openxmlformats.org/spreadsheetml/2006/main" count="6485" uniqueCount="4707">
  <si>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</si>
  <si>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</si>
  <si>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</si>
  <si>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</si>
  <si>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</si>
  <si>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</si>
  <si>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</si>
  <si>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</si>
  <si>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</si>
  <si>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</si>
  <si>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</si>
  <si>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</si>
  <si>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</si>
  <si>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</si>
  <si>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背诵口诀</t>
  </si>
  <si>
    <t>不限</t>
  </si>
  <si>
    <t>suggest</t>
  </si>
  <si>
    <t>v.</t>
  </si>
  <si>
    <t>sug-</t>
  </si>
  <si>
    <t>gest</t>
  </si>
  <si>
    <t>sug- (在下面) + gest (带) -&gt; 从下面偷偷带入想法 -&gt; 建议</t>
  </si>
  <si>
    <t>建议</t>
  </si>
  <si>
    <t>/səˈdʒest/</t>
  </si>
  <si>
    <t>Can you suggest a good restaurant near here?</t>
  </si>
  <si>
    <t>你能建议一下这附近哪家餐厅比较好吗？</t>
  </si>
  <si>
    <t>他 sug- (在下面) 给老板 gest (带) 了一个信封，里面是他的 suggest (建议)。</t>
  </si>
  <si>
    <t>sug在下，gest带，暗中建议才见外。</t>
  </si>
  <si>
    <t>digest</t>
  </si>
  <si>
    <t>di-</t>
  </si>
  <si>
    <t>di- (分开) + gest (带) -&gt; 将食物带开并分解 -&gt; 消化</t>
  </si>
  <si>
    <t>消化</t>
  </si>
  <si>
    <t>/daɪˈdʒest/</t>
  </si>
  <si>
    <t>It takes a long time to digest a heavy meal.</t>
  </si>
  <si>
    <t>消化一顿丰盛的大餐需要很长时间。</t>
  </si>
  <si>
    <t>di- (分开) 的过程就是把食物 gest (带) 走并 digest (消化)。</t>
  </si>
  <si>
    <t>di是分开，gest是带，消化吸收跑得快。</t>
  </si>
  <si>
    <t>gesture</t>
  </si>
  <si>
    <t>n.</t>
  </si>
  <si>
    <t>gest (携带) + -ure (名词后缀) -&gt; 身体携带并表现出的动作 -&gt; 手势</t>
  </si>
  <si>
    <t>手势，姿态</t>
  </si>
  <si>
    <t>/ˈdʒestʃə(r)/</t>
  </si>
  <si>
    <t>She made a gesture of greeting.</t>
  </si>
  <si>
    <t>她做了一个打招呼的手势。</t>
  </si>
  <si>
    <t>一个优雅的 gesture (手势) gest (带) 出了他的贵族气质。</t>
  </si>
  <si>
    <t>gest带意图，ure是物，手势动作看清楚。</t>
  </si>
  <si>
    <t>congest</t>
  </si>
  <si>
    <t>con-</t>
  </si>
  <si>
    <t>con- (一起) + gest (带) -&gt; 全部带到一起 -&gt; 充满，拥塞</t>
  </si>
  <si>
    <t>充塞，充满</t>
  </si>
  <si>
    <t>/kənˈdʒest/</t>
  </si>
  <si>
    <t>The city streets are often congested with traffic.</t>
  </si>
  <si>
    <t>城市街道经常发生交通拥堵。</t>
  </si>
  <si>
    <t>车流 con- (一起) gest (带) 到了路口，结果导致了 congest (拥堵)。</t>
  </si>
  <si>
    <t>con是共同，gest是带，挤在一起是阻塞。</t>
  </si>
  <si>
    <t>ingest</t>
  </si>
  <si>
    <t>in-</t>
  </si>
  <si>
    <t>in- (入) + gest (带) -&gt; 带入身体 -&gt; 摄取，咽下</t>
  </si>
  <si>
    <t>摄取，咽下</t>
  </si>
  <si>
    <t>/ɪnˈdʒest/</t>
  </si>
  <si>
    <t>The animal can ingest large amounts of food in one go.</t>
  </si>
  <si>
    <t>这种动物一次可以摄取大量的食物。</t>
  </si>
  <si>
    <t>in- (入) 是入口，gest (带) 是带进，ingest (摄取) 营养好身体。</t>
  </si>
  <si>
    <t>in往里进，gest带入，摄取食物是基础。</t>
  </si>
  <si>
    <t>gestation</t>
  </si>
  <si>
    <t>gest (携带) + -ation (名词后缀) -&gt; 身体携带胎儿的过程 -&gt; 妊娠，孕育期</t>
  </si>
  <si>
    <t>怀孕，妊娠期</t>
  </si>
  <si>
    <t>/dʒeˈsteɪʃn/</t>
  </si>
  <si>
    <t>The gestation period of a cat is about nine weeks.</t>
  </si>
  <si>
    <t>猫的怀孕期大约是九周。</t>
  </si>
  <si>
    <t>在这个 gestation (妊娠) 阶段，母猫 gest (带) 着五只小猫。</t>
  </si>
  <si>
    <t>gest携带，ation名，怀胎十月长精神。</t>
  </si>
  <si>
    <t>suggestion</t>
  </si>
  <si>
    <t>sug- (在下面) + gest (带) + -ion (名词后缀) -&gt; 从下面带出的意见 -&gt; 建议</t>
  </si>
  <si>
    <t>/səˈdʒestʃən/</t>
  </si>
  <si>
    <t>Do you have any suggestions for the weekend?</t>
  </si>
  <si>
    <t>你对周末有什么建议吗？</t>
  </si>
  <si>
    <t>他的 suggestion (建议) gest (带) 来了许多新的灵感。</t>
  </si>
  <si>
    <t>sug带建议，ion结尾，好主意是一大堆。</t>
  </si>
  <si>
    <t>congestion</t>
  </si>
  <si>
    <t>con- (一起) + gest (带) + -ion (名词后缀) -&gt; 全部带到一起的状态 -&gt; 拥堵，充血</t>
  </si>
  <si>
    <t>拥堵，充血</t>
  </si>
  <si>
    <t>/kənˈdʒestʃən/</t>
  </si>
  <si>
    <t>Traffic congestion is a major problem in big cities.</t>
  </si>
  <si>
    <t>交通拥堵是大城市的一个主要问题。</t>
  </si>
  <si>
    <t>严重的 congestion (拥堵) 让救护车无法 gest (带) 走病人。</t>
  </si>
  <si>
    <t>con是聚合，gest是带，ion一加是阻塞。</t>
  </si>
  <si>
    <t>digestion</t>
  </si>
  <si>
    <t>di- (分开) + gest (带) + -ion (名词后缀) -&gt; 分开带走的过程 -&gt; 消化</t>
  </si>
  <si>
    <t>消化，领悟</t>
  </si>
  <si>
    <t>/daɪˈdʒestʃən/</t>
  </si>
  <si>
    <t>Good digestion is essential for health.</t>
  </si>
  <si>
    <t>良好的消化对健康至关重要。</t>
  </si>
  <si>
    <t>良好的 digestion (消化) 能帮你把营养成分 gest (带) 给全身。</t>
  </si>
  <si>
    <t>di是分开，gest是带，良好消化ion在。</t>
  </si>
  <si>
    <t>suggestive</t>
  </si>
  <si>
    <t>adj.</t>
  </si>
  <si>
    <t>sug- (在下面) + gest (带) + -ive (形容词后缀) -&gt; 能带出暗示的 -&gt; 提示性的，暗示的</t>
  </si>
  <si>
    <t>暗示的，启发性的</t>
  </si>
  <si>
    <t>/səˈdʒestɪv/</t>
  </si>
  <si>
    <t>The evidence is suggestive of a link between the two events.</t>
  </si>
  <si>
    <t>这些证据暗示了这两起事件之间存在联系。</t>
  </si>
  <si>
    <t>这个画作非常 suggestive (暗示性的)，gest (带) 出了无限的遐想。</t>
  </si>
  <si>
    <t>sug暗示，gest带，ive形容更合拍。</t>
  </si>
  <si>
    <t>grateful</t>
  </si>
  <si>
    <t>grat</t>
  </si>
  <si>
    <t>grat (感激) + -e () + -ful (充满...的) -&gt; 充满感激之心的 -&gt; 感激的</t>
  </si>
  <si>
    <t>感激的，感谢的</t>
  </si>
  <si>
    <t>/ˈɡreɪtfʊl/</t>
  </si>
  <si>
    <t>I am so grateful for all your help during the project.</t>
  </si>
  <si>
    <t>我非常感激你在项目期间给予的所有帮助。</t>
  </si>
  <si>
    <t>我对你的帮助感到非常 grateful，因为这让我感到很 great。</t>
  </si>
  <si>
    <t>grat 感激，ful 满溢，心中充满感激。</t>
  </si>
  <si>
    <t>gratitude</t>
  </si>
  <si>
    <t>grat (感激) + -itude (名词后缀，表示状态) -&gt; 心怀感激的状态 -&gt; 感激之情</t>
  </si>
  <si>
    <t>感激，谢意</t>
  </si>
  <si>
    <t>/ˈɡrætɪtjuːd/</t>
  </si>
  <si>
    <t>He expressed his deep gratitude to the doctors.</t>
  </si>
  <si>
    <t>他向医生们表达了深深的谢意。</t>
  </si>
  <si>
    <t>表达 gratitude 的时候，态度一定要 attitude（态度）诚恳。</t>
  </si>
  <si>
    <t>grat 感激，itude 名词，心存感激是美德。</t>
  </si>
  <si>
    <t>congratulate</t>
  </si>
  <si>
    <t>con- (共同) + grat (高兴) + -ulate (动词后缀) -&gt; 大家共同表达高兴之情 -&gt; 祝贺</t>
  </si>
  <si>
    <t>祝贺，恭喜</t>
  </si>
  <si>
    <t>/kənˈɡrætʃuleɪt/</t>
  </si>
  <si>
    <t>I want to congratulate you on your graduation.</t>
  </si>
  <si>
    <t>我想祝贺你毕业。</t>
  </si>
  <si>
    <t>大家 con（一起）感到 grat（高兴），那就是 congratulate（祝贺）。</t>
  </si>
  <si>
    <t>con 一起，grat 高兴，大家祝贺好心情。</t>
  </si>
  <si>
    <t>grace</t>
  </si>
  <si>
    <t>grac</t>
  </si>
  <si>
    <t>grac (恩宠/讨喜) + -e () -&gt; 讨人喜欢的姿态或神助 -&gt; 优雅，恩典</t>
  </si>
  <si>
    <t>优雅，优美</t>
  </si>
  <si>
    <t>/ɡreɪs/</t>
  </si>
  <si>
    <t>The dancer moved with such grace and beauty.</t>
  </si>
  <si>
    <t>那个舞者的动作是如此优雅和美丽。</t>
  </si>
  <si>
    <t>优雅的姿态就是 grace，因为它让观众感到 grat（愉悦）。</t>
  </si>
  <si>
    <t>grac 优雅，姿态美，恩典降临心如水。</t>
  </si>
  <si>
    <t>graceful</t>
  </si>
  <si>
    <t>grac (优雅) + -e () + -ful (充满...的) -&gt; 充满优雅气质的 -&gt; 优雅的</t>
  </si>
  <si>
    <t>优美的，优雅的</t>
  </si>
  <si>
    <t>/ˈɡreɪsfʊl/</t>
  </si>
  <si>
    <t>She gave a graceful performance on the piano.</t>
  </si>
  <si>
    <t>她进行了一场优美的钢琴演奏。</t>
  </si>
  <si>
    <t>那个 graceful 的女孩在跳舞时就像一个 full（充满）灵气的精灵。</t>
  </si>
  <si>
    <t>grac 优美，ful 充满，动作优雅人人赞。</t>
  </si>
  <si>
    <t>gratify</t>
  </si>
  <si>
    <t>grat (高兴/使人愉悦) + -ify (动词后缀，使...) -&gt; 使人感到高兴 -&gt; 使满意，使满足</t>
  </si>
  <si>
    <t>使满足，使高兴</t>
  </si>
  <si>
    <t>/ˈɡrætɪfaɪ/</t>
  </si>
  <si>
    <t>It gratified him to see his work appreciated.</t>
  </si>
  <si>
    <t>看到自己的作品受到赏识，他感到很欣慰。</t>
  </si>
  <si>
    <t>为了 gratify 客户的需求，我们必须 modify（修改）方案。</t>
  </si>
  <si>
    <t>grat 高兴，ify 使，使人满意事竟成。</t>
  </si>
  <si>
    <t>gratification</t>
  </si>
  <si>
    <t>grat (高兴) + -ify (使...) + -ation (名词后缀) -&gt; 使人高兴的结果 -&gt; 满意，感官满足</t>
  </si>
  <si>
    <t>满意，喜悦</t>
  </si>
  <si>
    <t>/ˌɡrætɪfɪˈkeɪʃn/</t>
  </si>
  <si>
    <t>The project brought him great personal gratification.</t>
  </si>
  <si>
    <t>这个项目给他带来了极大的个人满足感。</t>
  </si>
  <si>
    <t>追求 instant gratification（即时满足）的人往往缺乏耐心。</t>
  </si>
  <si>
    <t>gratify 的名词，gratification 是满足。</t>
  </si>
  <si>
    <t>gratuitous</t>
  </si>
  <si>
    <t>grat (恩惠/给与) + -uitous (形容词后缀) -&gt; 出于恩惠白给的 -&gt; 无偿的，不必要的</t>
  </si>
  <si>
    <t>无缘无故的，无偿的</t>
  </si>
  <si>
    <t>/ɡrəˈtjuːɪtəs/</t>
  </si>
  <si>
    <t>The movie was criticized for its gratuitous violence.</t>
  </si>
  <si>
    <t>这部电影因其不必要的暴力镜头而受到批评。</t>
  </si>
  <si>
    <t>本是 grat（免费/好意）提供的，结果变成了 gratuitous（多余的）麻烦。</t>
  </si>
  <si>
    <t>grat 免费，uitous 形，无偿多余说不清。</t>
  </si>
  <si>
    <t>ingratitude</t>
  </si>
  <si>
    <t>in- (不) + grat (感激) + -itude (名词后缀) -&gt; 不懂得感激的状态 -&gt; 忘恩负义</t>
  </si>
  <si>
    <t>忘恩负义</t>
  </si>
  <si>
    <t>/ɪnˈɡrætɪtjuːd/</t>
  </si>
  <si>
    <t>She was shocked by his ingratitude after all her help.</t>
  </si>
  <si>
    <t>在她提供了这么多帮助后，他的忘恩负义让她感到震惊。</t>
  </si>
  <si>
    <t>in（不）gratitude（感激），就是 ingratitude（忘恩负义）。</t>
  </si>
  <si>
    <t>in 为不，grat 感激，忘恩负义不可取。</t>
  </si>
  <si>
    <t>ingratiate</t>
  </si>
  <si>
    <t>in- (进入) + grat (讨好/恩宠) + -iate (动词后缀) -&gt; 使自己进入受宠的状态 -&gt; 逢迎，讨好</t>
  </si>
  <si>
    <t>巴结，讨好</t>
  </si>
  <si>
    <t>/ɪnˈɡreɪʃieɪt/</t>
  </si>
  <si>
    <t>He tried to ingratiate himself with the new boss.</t>
  </si>
  <si>
    <t>他试图讨好新老板。</t>
  </si>
  <si>
    <t>他为了 in（进入）核心层，不断地 ingratiate（讨好）领导。</t>
  </si>
  <si>
    <t>in 进入，grat 恩宠，讨好巴结太虚荣。</t>
  </si>
  <si>
    <t>gratuity</t>
  </si>
  <si>
    <t>grat (感激/好意) + -uity (名词后缀) -&gt; 表达谢意而给的钱 -&gt; 小费，赏钱</t>
  </si>
  <si>
    <t>小费，赏钱</t>
  </si>
  <si>
    <t>/ɡrəˈtjuːəti/</t>
  </si>
  <si>
    <t>The service charge includes a 15% gratuity.</t>
  </si>
  <si>
    <t>服务费中包含了15%的小费。</t>
  </si>
  <si>
    <t>支付 gratuity 是为了表达对服务员的 grat（感激）。</t>
  </si>
  <si>
    <t>grat 好意，uity 钱，给点小费过个年。</t>
  </si>
  <si>
    <t>gracious</t>
  </si>
  <si>
    <t>grac (恩惠/讨人喜欢) + -ious (充满...的) -&gt; 充满恩惠之心的 -&gt; 亲切的，和蔼的</t>
  </si>
  <si>
    <t>和蔼的，亲切的</t>
  </si>
  <si>
    <t>/ˈɡreɪʃəs/</t>
  </si>
  <si>
    <t>The queen was very gracious to her guests.</t>
  </si>
  <si>
    <t>女王对客人非常亲切。</t>
  </si>
  <si>
    <t>一个 gracious 的主人总是让客人感到 precious（珍贵的）。</t>
  </si>
  <si>
    <t>grac 亲切，ious 多，和蔼待人好事多。</t>
  </si>
  <si>
    <t>polygon</t>
  </si>
  <si>
    <t>poly-</t>
  </si>
  <si>
    <t>gon</t>
  </si>
  <si>
    <t>poly- (多) + gon (角) -&gt; 拥有多个角的平面封闭图形 -&gt; 多边形</t>
  </si>
  <si>
    <t>多边形</t>
  </si>
  <si>
    <t>/ˈpɒlɪɡɒn/</t>
  </si>
  <si>
    <t>A square is a type of polygon with four equal sides.</t>
  </si>
  <si>
    <t>正方形是一种具有四条相等边的多边形。</t>
  </si>
  <si>
    <t>这个图形有很多 poly，所以它是 polygon（多边形）。</t>
  </si>
  <si>
    <t>poly多，gon是角，多边形里角不少。</t>
  </si>
  <si>
    <t>pentagon</t>
  </si>
  <si>
    <t>penta-</t>
  </si>
  <si>
    <t>penta- (五) + gon (角) -&gt; 拥有五个角的平面图形 -&gt; 五边形</t>
  </si>
  <si>
    <t>五角大楼；五边形</t>
  </si>
  <si>
    <t>/ˈpentəɡən/</t>
  </si>
  <si>
    <t>The Pentagon is the headquarters of the United States Department of Defense.</t>
  </si>
  <si>
    <t>五角大楼是美国国防部的总部。</t>
  </si>
  <si>
    <t>美国有个 penta 大楼，形状就是 pentagon（五角形）。</t>
  </si>
  <si>
    <t>penta五，gon是角，五角大楼显威风。</t>
  </si>
  <si>
    <t>diagonal</t>
  </si>
  <si>
    <t>adj./n.</t>
  </si>
  <si>
    <t>dia-</t>
  </si>
  <si>
    <t>dia- (穿过) + gon (角) + -al (的) -&gt; 穿过相对的角而连接的线 -&gt; 对角线的</t>
  </si>
  <si>
    <t>对角线的</t>
  </si>
  <si>
    <t>/daɪˈæɡənl/</t>
  </si>
  <si>
    <t>The player moved the bishop in a diagonal direction.</t>
  </si>
  <si>
    <t>棋手沿着对角线方向移动了主教（国际象棋棋子）。</t>
  </si>
  <si>
    <t>穿过 dia 这个角 gon，走的就是 diagonal（对角线）。</t>
  </si>
  <si>
    <t>dia穿过gon是角，对角斜线切一刀。</t>
  </si>
  <si>
    <t>hexagon</t>
  </si>
  <si>
    <t>hexa-</t>
  </si>
  <si>
    <t>hexa- (六) + gon (角) -&gt; 拥有六个角的图形 -&gt; 六边形</t>
  </si>
  <si>
    <t>六边形</t>
  </si>
  <si>
    <t>/ˈheksəɡən/</t>
  </si>
  <si>
    <t>A honeycomb is made up of many small hexagons.</t>
  </si>
  <si>
    <t>蜂巢是由许多小六边形组成的。</t>
  </si>
  <si>
    <t>蜜蜂辛苦 hexa 六天，造出完美 hexagon（六边形）。</t>
  </si>
  <si>
    <t>hexa六，gon是角，六边蜂巢真巧妙。</t>
  </si>
  <si>
    <t>octagon</t>
  </si>
  <si>
    <t>octa-</t>
  </si>
  <si>
    <t>octa- (八) + gon (角) -&gt; 拥有八个角的图形 -&gt; 八边形</t>
  </si>
  <si>
    <t>八边形</t>
  </si>
  <si>
    <t>/ˈɒktəɡən/</t>
  </si>
  <si>
    <t>The stop sign in many countries is shaped like an octagon.</t>
  </si>
  <si>
    <t>许多国家的停车标志形状像八边形。</t>
  </si>
  <si>
    <t>章鱼有 octa 个爪子，停牌有 octagon（八个角）。</t>
  </si>
  <si>
    <t>octa八，gon是角，八边停牌要看好。</t>
  </si>
  <si>
    <t>trigonometry</t>
  </si>
  <si>
    <t>tri-</t>
  </si>
  <si>
    <t>-o-</t>
  </si>
  <si>
    <t>tri- (三) + gon (角) + -o- (连接词) + -metry (测量学) -&gt; 测量三角形的学科 -&gt; 三角学</t>
  </si>
  <si>
    <t>三角学</t>
  </si>
  <si>
    <t>/ˌtrɪɡəˈnɒmətri/</t>
  </si>
  <si>
    <t>Trigonometry is essential for careers in engineering and architecture.</t>
  </si>
  <si>
    <t>三角学对于工程和建筑行业的职业至关重要。</t>
  </si>
  <si>
    <t>三个 tri 角 gon 测量 metry，这就是 trigonometry（三角学）。</t>
  </si>
  <si>
    <t>tri是三，gon是角，三角测量要学好。</t>
  </si>
  <si>
    <t>goniometer</t>
  </si>
  <si>
    <t>-i-</t>
  </si>
  <si>
    <t>gon (角) + -i- (连接词) + -o-meter (仪器) -&gt; 测量角度的仪器 -&gt; 测角仪</t>
  </si>
  <si>
    <t>测角仪</t>
  </si>
  <si>
    <t>/ˌɡəʊniˈɒmɪtə(r)/</t>
  </si>
  <si>
    <t>Physiotherapists use a goniometer to measure the range of motion of a joint.</t>
  </si>
  <si>
    <t>物理治疗师使用测角仪来测量关节的活动范围。</t>
  </si>
  <si>
    <t>医生用 goniometer 测量我膝盖弯曲的 gon（角度）。</t>
  </si>
  <si>
    <t>gon是角，meter量，测角仪器在手上。</t>
  </si>
  <si>
    <t>decagon</t>
  </si>
  <si>
    <t>deca-</t>
  </si>
  <si>
    <t>deca- (十) + gon (角) -&gt; 拥有十个角的图形 -&gt; 十边形</t>
  </si>
  <si>
    <t>十边形</t>
  </si>
  <si>
    <t>/ˈdekəɡən/</t>
  </si>
  <si>
    <t>A regular decagon has ten equal interior angles.</t>
  </si>
  <si>
    <t>正十边形有十个相等的内角。</t>
  </si>
  <si>
    <t>数到 deca 十，就画出了 decagon（十边形）。</t>
  </si>
  <si>
    <t>deca十，gon是角，十边图形圆滚滚。</t>
  </si>
  <si>
    <t>heptagon</t>
  </si>
  <si>
    <t>hepta-</t>
  </si>
  <si>
    <t>hepta- (七) + gon (角) -&gt; 拥有七个角的图形 -&gt; 七边形</t>
  </si>
  <si>
    <t>七边形</t>
  </si>
  <si>
    <t>/ˈheptəɡən/</t>
  </si>
  <si>
    <t>The British 50p coin is shaped like a curved heptagon.</t>
  </si>
  <si>
    <t>英国50便士硬币的形状像一个带弧边的七边形。</t>
  </si>
  <si>
    <t>一个礼拜 hepta 七天，硬币是个 heptagon（七边形）。</t>
  </si>
  <si>
    <t>hepta七，gon是角，七边硬币真少见。</t>
  </si>
  <si>
    <t>germ</t>
  </si>
  <si>
    <t>germ (种子/细菌) -&gt; 初始的生物体 -&gt; 细菌；胚芽</t>
  </si>
  <si>
    <t>细菌</t>
  </si>
  <si>
    <t>/dʒɜːrm/</t>
  </si>
  <si>
    <t>Dirty hands can carry many germs.</t>
  </si>
  <si>
    <t>脏手可能携带很多细菌。</t>
  </si>
  <si>
    <t>饭前要洗手，杀掉所有的 germ，保护身体健康。</t>
  </si>
  <si>
    <t>germ 是细菌，也是小胚芽。</t>
  </si>
  <si>
    <t>germinate</t>
  </si>
  <si>
    <t>-in-</t>
  </si>
  <si>
    <t>germ (发芽) + -in- (连接字符) + -ate (使...) -&gt; 使其产生萌发 -&gt; 发芽</t>
  </si>
  <si>
    <t>发芽</t>
  </si>
  <si>
    <t>/ˈdʒɜːrmɪneɪt/</t>
  </si>
  <si>
    <t>Seeds need water and warmth to germinate.</t>
  </si>
  <si>
    <t>种子发芽需要水分和温暖。</t>
  </si>
  <si>
    <t>给种子浇水，它就会慢慢 germinate，长成小苗。</t>
  </si>
  <si>
    <t>germ 后面 ate，种子发芽快。</t>
  </si>
  <si>
    <t>germination</t>
  </si>
  <si>
    <t>germ (发芽) + -in- (连接字符) + -ation (名词后缀) -&gt; 处于萌发的过程 -&gt; 发芽；发生</t>
  </si>
  <si>
    <t>/ˌdʒɜːrmɪˈneɪʃn/</t>
  </si>
  <si>
    <t>The germination of this idea took several years.</t>
  </si>
  <si>
    <t>这个想法的萌发花了好几年时间。</t>
  </si>
  <si>
    <t>在春天，我们能观察到种子的 germination 过程。</t>
  </si>
  <si>
    <t>ation 是过程，发芽是 germin-ation。</t>
  </si>
  <si>
    <t>germane</t>
  </si>
  <si>
    <t>germ (同源/种子) + -ane (属于) -&gt; 属于同一个源头的 -&gt; 有密切关系的</t>
  </si>
  <si>
    <t>有密切关系的</t>
  </si>
  <si>
    <t>/dʒɜːrˈmeɪn/</t>
  </si>
  <si>
    <t>Your remarks are not germane to the discussion.</t>
  </si>
  <si>
    <t>你的话与讨论的主题无关。</t>
  </si>
  <si>
    <t>他的提问非常 germane，刚好切中了问题的核心点。</t>
  </si>
  <si>
    <t>germane 关系密，说话要切题。</t>
  </si>
  <si>
    <t>germinal</t>
  </si>
  <si>
    <t>germ (胚芽/起源) + -inal (形容词后缀) -&gt; 属于胚芽阶段的 -&gt; 胚胎的；初期的</t>
  </si>
  <si>
    <t>初期的</t>
  </si>
  <si>
    <t>/ˈdʒɜːrmɪnl/</t>
  </si>
  <si>
    <t>The project is still in its germinal stage.</t>
  </si>
  <si>
    <t>这个项目仍处于初期阶段。</t>
  </si>
  <si>
    <t>这是研究的 germinal 阶段，未来还有无限可能。</t>
  </si>
  <si>
    <t>germinal 胚胎的，也是初期的。</t>
  </si>
  <si>
    <t>germicide</t>
  </si>
  <si>
    <t>germ (细菌) + -i- (连接符) + -cide (杀) -&gt; 能够杀死细菌的物质 -&gt; 杀菌剂</t>
  </si>
  <si>
    <t>杀菌剂</t>
  </si>
  <si>
    <t>/ˈdʒɜːrmɪsaɪd/</t>
  </si>
  <si>
    <t>The doctor used a strong germicide to clean the tools.</t>
  </si>
  <si>
    <t>医生用强效杀菌剂清洁工具。</t>
  </si>
  <si>
    <t>在手术前，医生会喷洒 germicide 来消灭所有细菌。</t>
  </si>
  <si>
    <t>cide 含义是杀掉，germicide 细菌跑。</t>
  </si>
  <si>
    <t>germless</t>
  </si>
  <si>
    <t>germ (细菌) + -less (无) -&gt; 没有细菌存在 -&gt; 无菌的</t>
  </si>
  <si>
    <t>无菌的</t>
  </si>
  <si>
    <t>/ˈdʒɜːrmləs/</t>
  </si>
  <si>
    <t>They tried to keep the room germless.</t>
  </si>
  <si>
    <t>他们努力保持房间无菌。</t>
  </si>
  <si>
    <t>为了安全，实验室内必须保持 germless 的状态。</t>
  </si>
  <si>
    <t>less 代表无，germless 没细菌。</t>
  </si>
  <si>
    <t>germy</t>
  </si>
  <si>
    <t>germ (细菌) + -y (多...的) -&gt; 充满了细菌的状态 -&gt; 满是细菌的</t>
  </si>
  <si>
    <t>满是细菌的</t>
  </si>
  <si>
    <t>/ˈdʒɜːrmi/</t>
  </si>
  <si>
    <t>Don't touch that germy old sponge.</t>
  </si>
  <si>
    <t>别碰那个全是细菌的旧海绵。</t>
  </si>
  <si>
    <t>这个旧抹布太 germy 了，赶紧扔掉吧。</t>
  </si>
  <si>
    <t>y 结尾多细菌，germy 脏兮兮。</t>
  </si>
  <si>
    <t>wheatgerm</t>
  </si>
  <si>
    <t>wheat-</t>
  </si>
  <si>
    <t>wheat (小麦) + germ (胚芽) -&gt; 小麦中的核心芽点 -&gt; 小麦胚芽</t>
  </si>
  <si>
    <t>小麦胚芽</t>
  </si>
  <si>
    <t>/ˈwiːtdʒɜːrm/</t>
  </si>
  <si>
    <t>Wheatgerm is a rich source of Vitamin E.</t>
  </si>
  <si>
    <t>小麦胚芽是维生素E的丰富来源。</t>
  </si>
  <si>
    <t>早餐吃点 wheatgerm，既健康又营养。</t>
  </si>
  <si>
    <t>wheat 加 germ，小麦胚芽补营养。</t>
  </si>
  <si>
    <t>germiculture</t>
  </si>
  <si>
    <t>culture</t>
  </si>
  <si>
    <t>germ (细菌) + -i- (连接符) + culture (培养) -&gt; 进行细菌的生长培育 -&gt; 细菌培养</t>
  </si>
  <si>
    <t>细菌培养</t>
  </si>
  <si>
    <t>/ˈdʒɜːrmɪkʌltʃər/</t>
  </si>
  <si>
    <t>The scientist is engaged in germiculture.</t>
  </si>
  <si>
    <t>这位科学家正在从事细菌培养工作。</t>
  </si>
  <si>
    <t>在实验室里，germiculture 需要非常精准的温度控制。</t>
  </si>
  <si>
    <t>germ 加上 culture，细菌培养实验室。</t>
  </si>
  <si>
    <t>globe</t>
  </si>
  <si>
    <t>globe(球体) -&gt; 具有球形的事物 -&gt; 地球，地球仪</t>
  </si>
  <si>
    <t>地球，地球仪</t>
  </si>
  <si>
    <t>/ɡloʊb/</t>
  </si>
  <si>
    <t>The globe rotates on its axis once every 24 hours.</t>
  </si>
  <si>
    <t>地球每24小时绕轴自转一次。</t>
  </si>
  <si>
    <t>手里拿着一个 globe（地球仪），看遍整个世界。</t>
  </si>
  <si>
    <t>球状就是 globe，地球圆圆转不够。</t>
  </si>
  <si>
    <t>global</t>
  </si>
  <si>
    <t>glob</t>
  </si>
  <si>
    <t>glob(球/地球) + -al(形容词后缀) -&gt; 关于地球整体的 -&gt; 全球的</t>
  </si>
  <si>
    <t>全球的，全世界的</t>
  </si>
  <si>
    <t>/ˈɡloʊbl/</t>
  </si>
  <si>
    <t>Pollution is a global problem.</t>
  </si>
  <si>
    <t>污染是一个全球性问题。</t>
  </si>
  <si>
    <t>在 global（全球的）竞争中，我们要有国际视野。</t>
  </si>
  <si>
    <t>glob 后面加个 al，全球问题是焦点。</t>
  </si>
  <si>
    <t>globalize</t>
  </si>
  <si>
    <t>glob(球) + -al(的) + -ize(使...) -&gt; 使范围覆盖全球 -&gt; 使全球化</t>
  </si>
  <si>
    <t>使全球化</t>
  </si>
  <si>
    <t>/ˈɡloʊbəlaɪz/</t>
  </si>
  <si>
    <t>Technology has helped to globalize the economy.</t>
  </si>
  <si>
    <t>技术帮助经济实现了全球化。</t>
  </si>
  <si>
    <t>互联网尝试 globalize（使全球化）所有的商业模式。</t>
  </si>
  <si>
    <t>ize 后缀表动作，globalize 变全球。</t>
  </si>
  <si>
    <t>globalization</t>
  </si>
  <si>
    <t>glob(球) + -al(的) + -ization(名词后缀，过程) -&gt; 变成全球范围的过程 -&gt; 全球化</t>
  </si>
  <si>
    <t>全球化</t>
  </si>
  <si>
    <t>/ˌɡloʊbələˈzeɪʃn/</t>
  </si>
  <si>
    <t>Globalization leads to more international cooperation.</t>
  </si>
  <si>
    <t>全球化导致了更多的国际合作。</t>
  </si>
  <si>
    <t>许多人讨论 globalization（全球化）带来的利与弊。</t>
  </si>
  <si>
    <t>ation 是个大名词，globalization 变全球。</t>
  </si>
  <si>
    <t>globule</t>
  </si>
  <si>
    <t>glob(球) + -ule(小词后缀) -&gt; 小的球状物 -&gt; 小滴，小球</t>
  </si>
  <si>
    <t>小滴</t>
  </si>
  <si>
    <t>/ˈɡlɑːbjuːl/</t>
  </si>
  <si>
    <t>The medicine was administered in small globules.</t>
  </si>
  <si>
    <t>药物是以小药丸的形式服用的。</t>
  </si>
  <si>
    <t>水滴在叶子上形成一个小小的 globule（小液滴）。</t>
  </si>
  <si>
    <t>ule 表示它很小，globule 是个小圆滴。</t>
  </si>
  <si>
    <t>globular</t>
  </si>
  <si>
    <t>glob(球) + -ular(形容词后缀，形状的) -&gt; 具有球体形状的 -&gt; 球状的</t>
  </si>
  <si>
    <t>球状的</t>
  </si>
  <si>
    <t>/ˈɡlɑːbjələr/</t>
  </si>
  <si>
    <t>Some bacteria are globular in shape.</t>
  </si>
  <si>
    <t>一些细菌的形状是球状的。</t>
  </si>
  <si>
    <t>这种蛋白质有着复杂的 globular（球状的）结构。</t>
  </si>
  <si>
    <t>ular 后缀表形状，globular 是球状。</t>
  </si>
  <si>
    <t>hemoglobin</t>
  </si>
  <si>
    <t>hemo-</t>
  </si>
  <si>
    <t>globin</t>
  </si>
  <si>
    <t>hemo-(血) + globin(球蛋白，由glob演变) -&gt; 血液中的球状蛋白 -&gt; 血红蛋白</t>
  </si>
  <si>
    <t>血红蛋白</t>
  </si>
  <si>
    <t>/ˈhiːməɡloʊbɪn/</t>
  </si>
  <si>
    <t>Hemoglobin carries oxygen from the lungs to the tissues.</t>
  </si>
  <si>
    <t>血红蛋白将氧气从肺部输送到组织中。</t>
  </si>
  <si>
    <t>体检时要检查血液里的 hemoglobin（血红蛋白）含量。</t>
  </si>
  <si>
    <t>hemo 是血 glob 球，血红蛋白记心头。</t>
  </si>
  <si>
    <t>englobe</t>
  </si>
  <si>
    <t>en-</t>
  </si>
  <si>
    <t>en-(使进入/包围) + globe(球体) -&gt; 使进入球体内或包围成球 -&gt; 环绕，包围</t>
  </si>
  <si>
    <t>包围</t>
  </si>
  <si>
    <t>/ɪnˈɡloʊb/</t>
  </si>
  <si>
    <t>The atmosphere seems to englobe the entire planet.</t>
  </si>
  <si>
    <t>大气层似乎包围了整个行星。</t>
  </si>
  <si>
    <t>巨大的云层 englobe（包围）了山顶。</t>
  </si>
  <si>
    <t>en 在外做包围，englobe 环绕球。</t>
  </si>
  <si>
    <t>globoid</t>
  </si>
  <si>
    <t>glob(球) + -oid(像...的/形状) -&gt; 像球一样的形状 -&gt; 球状的，球状体</t>
  </si>
  <si>
    <t>球状体</t>
  </si>
  <si>
    <t>/ˈɡloʊbɔɪd/</t>
  </si>
  <si>
    <t>The tumor presented as a globoid mass on the scan.</t>
  </si>
  <si>
    <t>扫描显示肿瘤呈球状肿块。</t>
  </si>
  <si>
    <t>这个物体的形状是 globoid（球状的），并不规则。</t>
  </si>
  <si>
    <t>oid 后缀像什么，globoid 就是球模样。</t>
  </si>
  <si>
    <t>glossary</t>
  </si>
  <si>
    <t>gloss</t>
  </si>
  <si>
    <t>gloss (解释) + -ary (名词后缀，表示集/所) -&gt; 解释词汇的集合 -&gt; 词汇表</t>
  </si>
  <si>
    <t>词汇表</t>
  </si>
  <si>
    <t>/ˈɡlɒsəri/</t>
  </si>
  <si>
    <t>Check the glossary at the back of the book for technical terms.</t>
  </si>
  <si>
    <t>查看书后附录的词汇表以了解专业术语。</t>
  </si>
  <si>
    <t>翻开这本 glossary（词汇表），每一个难词都有详细的 explanation。</t>
  </si>
  <si>
    <t>词根gloss词汇表，-ary结尾跑不了。</t>
  </si>
  <si>
    <t>polyglot</t>
  </si>
  <si>
    <t>glot</t>
  </si>
  <si>
    <t>poly- (多) + glot (语言) -&gt; 通晓多种语言的人 -&gt; 多语种的</t>
  </si>
  <si>
    <t>多语种的</t>
  </si>
  <si>
    <t>/ˈpɒliɡlɒt/</t>
  </si>
  <si>
    <t>She is a polyglot who speaks seven languages fluently.</t>
  </si>
  <si>
    <t>她是个通晓多种语言的人，能流利地说七种语言。</t>
  </si>
  <si>
    <t>如果你是 polyglot（多语种者），去很多国家旅游都不用 translation。</t>
  </si>
  <si>
    <t>poly多来glot语，多语天才真神气。</t>
  </si>
  <si>
    <t>glossy</t>
  </si>
  <si>
    <t>gloss (光泽) + -y (形容词后缀) -&gt; 具有光泽的 -&gt; 光滑的</t>
  </si>
  <si>
    <t>有光泽的</t>
  </si>
  <si>
    <t>/ˈɡlɒsi/</t>
  </si>
  <si>
    <t>The magazine is printed on high-quality glossy paper.</t>
  </si>
  <si>
    <t>这本杂志印在高质量的光滑铜版纸上。</t>
  </si>
  <si>
    <t>这种 glossy（有光泽的）纸张摸起来很 smooth。</t>
  </si>
  <si>
    <t>gloss光泽后缀y，光滑亮丽真美丽。</t>
  </si>
  <si>
    <t>epiglottis</t>
  </si>
  <si>
    <t>epi-</t>
  </si>
  <si>
    <t>glottis</t>
  </si>
  <si>
    <t>epi- (在...之上) + glot (舌) + -is (名词后缀) -&gt; 位于舌根上方的结构 -&gt; 会厌</t>
  </si>
  <si>
    <t>会厌</t>
  </si>
  <si>
    <t>/ˌepɪˈɡlɒtɪs/</t>
  </si>
  <si>
    <t>The epiglottis prevents food from entering the windpipe.</t>
  </si>
  <si>
    <t>会厌能防止食物进入气管。</t>
  </si>
  <si>
    <t>咽下食物时，epiglottis（会厌）会盖住气管，防止 choking。</t>
  </si>
  <si>
    <t>epi之上glot舌，会厌挡住气管口。</t>
  </si>
  <si>
    <t>glot (舌/声门) + -is (名词后缀) -&gt; 属于舌根部的开口 -&gt; 声门</t>
  </si>
  <si>
    <t>声门</t>
  </si>
  <si>
    <t>/ˈɡlɒtɪs/</t>
  </si>
  <si>
    <t>The glottis is the space between the vocal folds.</t>
  </si>
  <si>
    <t>声门是声带之间的空隙。</t>
  </si>
  <si>
    <t>空气经过 glottis（声门）时，声带振动发出 sound。</t>
  </si>
  <si>
    <t>glot为舌也是门，声门发声定乾坤。</t>
  </si>
  <si>
    <t>isogloss</t>
  </si>
  <si>
    <t>iso-</t>
  </si>
  <si>
    <t>iso- (相同) + gloss (语言) -&gt; 相同语言特征的分界线 -&gt; 等语线</t>
  </si>
  <si>
    <t>等语线</t>
  </si>
  <si>
    <t>/ˈaɪsəɡlɒs/</t>
  </si>
  <si>
    <t>Linguists use isoglosses to map dialect boundaries.</t>
  </si>
  <si>
    <t>语言学家使用等语线来绘制方言边界。</t>
  </si>
  <si>
    <t>跨过这条 isogloss（等语线），人们的 dialect（方言）就开始变了。</t>
  </si>
  <si>
    <t>iso等同gloss语，等语线上分方言。</t>
  </si>
  <si>
    <t>monoglot</t>
  </si>
  <si>
    <t>mono-</t>
  </si>
  <si>
    <t>mono- (单一) + glot (语言) -&gt; 只会一种语言的人 -&gt; 单语者</t>
  </si>
  <si>
    <t>仅通一种语言的</t>
  </si>
  <si>
    <t>/ˈmɒnəɡlɒt/</t>
  </si>
  <si>
    <t>Living in a globalized world, being a monoglot can be a disadvantage.</t>
  </si>
  <si>
    <t>生活在全球化的世界里，只会一种语言可能是一个劣势。</t>
  </si>
  <si>
    <t>他是个 monoglot（单语者），所以出国需要一名 translator。</t>
  </si>
  <si>
    <t>mono单一glot语，只会一种太可惜。</t>
  </si>
  <si>
    <t>glossitis</t>
  </si>
  <si>
    <t>gloss (舌) + -itis (炎症) -&gt; 舌头的炎症 -&gt; 舌炎</t>
  </si>
  <si>
    <t>舌炎</t>
  </si>
  <si>
    <t>/ɡlɒˈsaɪtɪs/</t>
  </si>
  <si>
    <t>Glossitis can cause the tongue to swell and change color.</t>
  </si>
  <si>
    <t>舌炎会导致舌头肿胀并改变颜色。</t>
  </si>
  <si>
    <t>得了 glossitis（舌炎），舌头发红非常 painful。</t>
  </si>
  <si>
    <t>gloss是舌itis炎，舌炎痛苦实难言。</t>
  </si>
  <si>
    <t>glottal</t>
  </si>
  <si>
    <t>glot (声门) + -al (形容词后缀) -&gt; 与声门有关的 -&gt; 声门的</t>
  </si>
  <si>
    <t>声门的</t>
  </si>
  <si>
    <t>/ˈɡlɒtl/</t>
  </si>
  <si>
    <t>The word 'bottle' in some dialects is pronounced with a glottal stop.</t>
  </si>
  <si>
    <t>在某些方言中，'bottle'这个词发音时带有声门塞音。</t>
  </si>
  <si>
    <t>发这个音时要用到 glottal（声门的）肌肉。</t>
  </si>
  <si>
    <t>glot声门加个al，声门特征真明显。</t>
  </si>
  <si>
    <t>glossarist</t>
  </si>
  <si>
    <t>gloss (注释/词汇) + -ary (集合) + -ist (人) -&gt; 编纂词汇表的人 -&gt; 词汇表编纂者</t>
  </si>
  <si>
    <t>词汇编纂者</t>
  </si>
  <si>
    <t>/ˈɡlɒsərɪst/</t>
  </si>
  <si>
    <t>The glossarist spent years defining ancient terms.</t>
  </si>
  <si>
    <t>这位词汇编纂者花了好几年时间来定义古代术语。</t>
  </si>
  <si>
    <t>那个 glossarist（词汇编纂者）整天埋在 dictionary 里。</t>
  </si>
  <si>
    <t>gloss编词ist人，编纂词汇最勤奋。</t>
  </si>
  <si>
    <t>gregarious</t>
  </si>
  <si>
    <t>greg</t>
  </si>
  <si>
    <t>greg (群) + -arious (...的) -&gt; 喜欢待在群里的 -&gt; 爱社交的</t>
  </si>
  <si>
    <t>群居的</t>
  </si>
  <si>
    <t>/ɡrɪˈɡeəriəs/</t>
  </si>
  <si>
    <t>Sheep are naturally gregarious animals.</t>
  </si>
  <si>
    <t>羊天生是群居动物。</t>
  </si>
  <si>
    <t>他非常 **gregarious**，总是在派对中寻找群体的温暖。</t>
  </si>
  <si>
    <t>greg是群，-arious是多，群里人多真好客。</t>
  </si>
  <si>
    <t>aggregate</t>
  </si>
  <si>
    <t>v./adj./n.</t>
  </si>
  <si>
    <t>ad-</t>
  </si>
  <si>
    <t>ad- (去/趋向) + greg (群) + -ate (动词后缀) -&gt; 趋向于群体的结合 -&gt; 总计/聚合</t>
  </si>
  <si>
    <t>合计</t>
  </si>
  <si>
    <t>/ˈæɡrɪɡət/</t>
  </si>
  <si>
    <t>The aggregate loss of the company was five million dollars.</t>
  </si>
  <si>
    <t>公司的总亏损额为500万美元。</t>
  </si>
  <si>
    <t>我们把所有的小数额 **aggregate** 起来就变成了一大笔钱。</t>
  </si>
  <si>
    <t>ad去，greg群，-ate动，全都聚在一起算。</t>
  </si>
  <si>
    <t>congregate</t>
  </si>
  <si>
    <t>con- (一起) + greg (群) + -ate (动词后缀) -&gt; 大家聚在一起成群 -&gt; 聚集</t>
  </si>
  <si>
    <t>集合</t>
  </si>
  <si>
    <t>/ˈkɒŋɡrɪɡeɪt/</t>
  </si>
  <si>
    <t>People began to congregate in the town square.</t>
  </si>
  <si>
    <t>人们开始在镇广场聚集。</t>
  </si>
  <si>
    <t>大家 **congregate** 在一起，共同商讨对策。</t>
  </si>
  <si>
    <t>con一起，greg是群，大家聚拢成一群。</t>
  </si>
  <si>
    <t>segregate</t>
  </si>
  <si>
    <t>se-</t>
  </si>
  <si>
    <t>se- (分离) + greg (群) + -ate (动词后缀) -&gt; 使脱离群体 -&gt; 隔离</t>
  </si>
  <si>
    <t>隔离</t>
  </si>
  <si>
    <t>/ˈseɡrɪɡeɪt/</t>
  </si>
  <si>
    <t>They tried to segregate the children based on their abilities.</t>
  </si>
  <si>
    <t>他们试图根据孩子的能力对他们进行分流。</t>
  </si>
  <si>
    <t>为了安全，我们需要把有病的人 **segregate** 起来。</t>
  </si>
  <si>
    <t>se分开，greg是群，离开群体被隔离。</t>
  </si>
  <si>
    <t>egregious</t>
  </si>
  <si>
    <t>e-</t>
  </si>
  <si>
    <t>e- (出) + greg (群) + -ious (...的) -&gt; 走出群体之外（原指杰出，后引申为出格的坏） -&gt; 极坏的</t>
  </si>
  <si>
    <t>极坏的</t>
  </si>
  <si>
    <t>/ɪˈɡriːdʒəs/</t>
  </si>
  <si>
    <t>It was an egregious error for a statesman to make.</t>
  </si>
  <si>
    <t>这是政治家犯下的一个极其严重的错误。</t>
  </si>
  <si>
    <t>由于他在比赛中犯了一个 **egregious** 的失误，全队都输了。</t>
  </si>
  <si>
    <t>e向外，greg是群，坏得出众太离谱。</t>
  </si>
  <si>
    <t>congregation</t>
  </si>
  <si>
    <t>con- (一起) + greg (群) + -ation (名词后缀) -&gt; 聚集成群的行为 -&gt; 集会/会众</t>
  </si>
  <si>
    <t>人群</t>
  </si>
  <si>
    <t>/ˌkɒŋɡrɪˈɡeɪʃn/</t>
  </si>
  <si>
    <t>The congregation sang a hymn together.</t>
  </si>
  <si>
    <t>会众们一起唱了一首赞美诗。</t>
  </si>
  <si>
    <t>在教堂里，热情的 **congregation** 正在祈祷。</t>
  </si>
  <si>
    <t>con一起，greg是群，-ation后缀聚成团。</t>
  </si>
  <si>
    <t>desegregate</t>
  </si>
  <si>
    <t>de-</t>
  </si>
  <si>
    <t>de- (除去) + se- (分离) + greg (群) + -ate (动词后缀) -&gt; 除去分离群体的状态 -&gt; 废除种族隔离</t>
  </si>
  <si>
    <t>废止隔离</t>
  </si>
  <si>
    <t>/ˌdiːˈseɡrɪɡeɪt/</t>
  </si>
  <si>
    <t>The Supreme Court ordered the state to desegregate the schools.</t>
  </si>
  <si>
    <t>最高法院命令该州废除学校里的种族隔离。</t>
  </si>
  <si>
    <t>那个运动的目的是为了 **desegregate** 公共场所，让所有人平等。</t>
  </si>
  <si>
    <t>de相反，se分开，取消隔离大家在。</t>
  </si>
  <si>
    <t>aggregation</t>
  </si>
  <si>
    <t>ad- (去) + greg (群) + -ation (名词后缀) -&gt; 形成群体的过程 -&gt; 聚合/聚集体</t>
  </si>
  <si>
    <t>聚合</t>
  </si>
  <si>
    <t>/ˌæɡrɪˈɡeɪʃn/</t>
  </si>
  <si>
    <t>An empire is an aggregation of many states.</t>
  </si>
  <si>
    <t>帝国是许多国家的聚合体。</t>
  </si>
  <si>
    <t>这个模型是数据的 **aggregation**，展示了整体趋势。</t>
  </si>
  <si>
    <t>ad去，greg群，-ation结尾是聚合。</t>
  </si>
  <si>
    <t>segregation</t>
  </si>
  <si>
    <t>se- (分离) + greg (群) + -ation (名词后缀) -&gt; 将群体分开的行为 -&gt; 种族隔离/分离</t>
  </si>
  <si>
    <t>/ˌseɡrɪˈɡeɪʃn/</t>
  </si>
  <si>
    <t>They fought against racial segregation for decades.</t>
  </si>
  <si>
    <t>他们为反对种族隔离斗争了数十年。</t>
  </si>
  <si>
    <t>种族 **segregation** 是一种不公平的社会现象。</t>
  </si>
  <si>
    <t>se分离，greg群，隔离行为不可取。</t>
  </si>
  <si>
    <t>gynecology</t>
  </si>
  <si>
    <t>gynec</t>
  </si>
  <si>
    <t>gynec (女性) + -o- (连接词) + -logy (学科) -&gt; 研究女性生理健康的学科 -&gt; 妇科学</t>
  </si>
  <si>
    <t>妇科学</t>
  </si>
  <si>
    <t>/ˌɡaɪnəˈkɒlədʒi/</t>
  </si>
  <si>
    <t>The hospital has a specialized department for gynecology.</t>
  </si>
  <si>
    <t>这家医院设有专门的妇科。</t>
  </si>
  <si>
    <t>在医院里看 gynecology（妇科学）书籍，学习保护女性健康。</t>
  </si>
  <si>
    <t>gynec 是女性，logy 是学科，合在一起妇科。</t>
  </si>
  <si>
    <t>gynecologist</t>
  </si>
  <si>
    <t>gynec (女性) + -o- (连接词) + -logist (专家) -&gt; 专门研究女性疾病的专家 -&gt; 妇科医生</t>
  </si>
  <si>
    <t>妇科医生</t>
  </si>
  <si>
    <t>/ˌɡaɪnəˈkɒlədʒɪst/</t>
  </si>
  <si>
    <t>She made an appointment with her gynecologist for a check-up.</t>
  </si>
  <si>
    <t>她约了她的妇科医生做检查。</t>
  </si>
  <si>
    <t>这位 gynecologist（妇科医生）非常专业且细心。</t>
  </si>
  <si>
    <t>女性医生专家，ist 结尾就是她。</t>
  </si>
  <si>
    <t>misogyny</t>
  </si>
  <si>
    <t>miso-</t>
  </si>
  <si>
    <t>gyn</t>
  </si>
  <si>
    <t>miso- (厌恶) + gyn (女性) + -y (名词后缀) -&gt; 厌恶女性的状态 -&gt; 厌女症</t>
  </si>
  <si>
    <t>厌女症</t>
  </si>
  <si>
    <t>/mɪˈsɒdʒɪni/</t>
  </si>
  <si>
    <t>The novel explores the themes of power and misogyny.</t>
  </si>
  <si>
    <t>这部小说探讨了权力与厌女症的主题。</t>
  </si>
  <si>
    <t>miso 是讨厌，gyn 是女性，合起来就是讨厌女性的 misogyny。</t>
  </si>
  <si>
    <t>miso 恨，gyn 妻，厌女思想不可取。</t>
  </si>
  <si>
    <t>androgynous</t>
  </si>
  <si>
    <t>andro-</t>
  </si>
  <si>
    <t>andro- (男性) + gyn (女性) + -ous (形容词后缀) -&gt; 具有男性和女性共同特征的 -&gt; 雌雄同体的</t>
  </si>
  <si>
    <t>雌雄同体的</t>
  </si>
  <si>
    <t>/ænˈdrɒdʒɪnəs/</t>
  </si>
  <si>
    <t>The singer's androgynous look became a fashion trend.</t>
  </si>
  <si>
    <t>这位歌手中性化的外表成为了一种时尚趋势。</t>
  </si>
  <si>
    <t>他那 androgynous（中性化）的外表让人分不清是男是女。</t>
  </si>
  <si>
    <t>andro 男，gyn 是女，男女不分中性风。</t>
  </si>
  <si>
    <t>polygyny</t>
  </si>
  <si>
    <t>poly- (多) + gyn (女性) + -y (名词后缀) -&gt; 拥有多个女性（妻子）的制度 -&gt; 一夫多妻制</t>
  </si>
  <si>
    <t>一夫多妻制</t>
  </si>
  <si>
    <t>/pəˈlɪdʒɪni/</t>
  </si>
  <si>
    <t>Polygyny was practiced in some ancient cultures.</t>
  </si>
  <si>
    <t>在一些古代文化中实行一夫多妻制。</t>
  </si>
  <si>
    <t>poly 代表多，gyn 代表妻，polygyny 就是多妻制。</t>
  </si>
  <si>
    <t>poly 多多，gyn 妻妻，一夫多妻是旧俗。</t>
  </si>
  <si>
    <t>monogyny</t>
  </si>
  <si>
    <t>mono- (单一) + gyn (女性) + -y (名词后缀) -&gt; 只有一个女性（妻子）的制度 -&gt; 一夫一妻制</t>
  </si>
  <si>
    <t>一夫一妻制</t>
  </si>
  <si>
    <t>/məˈnɒdʒɪni/</t>
  </si>
  <si>
    <t>Monogyny is the prevailing form of marriage today.</t>
  </si>
  <si>
    <t>一夫一妻制是当今盛行的婚姻形式。</t>
  </si>
  <si>
    <t>mono 是一，gyn 是妻，monogyny 是一妻制。</t>
  </si>
  <si>
    <t>mono 一，gyn 妻，一夫一妻最甜蜜。</t>
  </si>
  <si>
    <t>gynoid</t>
  </si>
  <si>
    <t>n./adj.</t>
  </si>
  <si>
    <t>gyn (女性) + -oid (像...的) -&gt; 形状像女性的 -&gt; 女形机器人</t>
  </si>
  <si>
    <t>女形机器人</t>
  </si>
  <si>
    <t>/ˈɡaɪnɔɪd/</t>
  </si>
  <si>
    <t>The sci-fi movie featured a sophisticated gynoid.</t>
  </si>
  <si>
    <t>那部科幻电影里有一个精密的女形机器人。</t>
  </si>
  <si>
    <t>这个 gynoid（女形机器人）长得和真人女性一模一样。</t>
  </si>
  <si>
    <t>gyn 为女，oid 像，女形机器人真科幻。</t>
  </si>
  <si>
    <t>gynocracy</t>
  </si>
  <si>
    <t>gyn (女性) + -o- (连接词) + -cracy (统治) -&gt; 由女性统治的社会 -&gt; 女性政权</t>
  </si>
  <si>
    <t>女性政权</t>
  </si>
  <si>
    <t>/ɡaɪˈnɒkrəsi/</t>
  </si>
  <si>
    <t>The legendary Amazon tribe was a gynocracy.</t>
  </si>
  <si>
    <t>传说中的亚马逊部落是一个女性政权社会。</t>
  </si>
  <si>
    <t>在 gynocracy（女性政权）中，女性拥有最高的决策权。</t>
  </si>
  <si>
    <t>gyn 女性，cracy 治，女王统治是这词。</t>
  </si>
  <si>
    <t>philogyny</t>
  </si>
  <si>
    <t>philo-</t>
  </si>
  <si>
    <t>philo- (喜爱) + gyn (女性) + -y (名词后缀) -&gt; 喜爱并尊重女性的心态 -&gt; 爱好女性</t>
  </si>
  <si>
    <t>喜爱女性</t>
  </si>
  <si>
    <t>/fɪˈlɒdʒɪni/</t>
  </si>
  <si>
    <t>His philogyny was evident in his support for women's rights.</t>
  </si>
  <si>
    <t>他对女性的喜爱体现在他对妇女权利的支持上。</t>
  </si>
  <si>
    <t>与厌女相反，philogyny（爱好女性）是尊重女性的表现。</t>
  </si>
  <si>
    <t>philo 爱，gyn 妻，尊重女性好品质。</t>
  </si>
  <si>
    <t>gynephobia</t>
  </si>
  <si>
    <t>gyne</t>
  </si>
  <si>
    <t>gyne (女性) + -phobia (恐惧) -&gt; 对女性产生的非理性恐惧 -&gt; 恐女症</t>
  </si>
  <si>
    <t>恐女症</t>
  </si>
  <si>
    <t>/ˌɡaɪnɪˈfəʊbiə/</t>
  </si>
  <si>
    <t>The patient suffered from severe gynephobia and avoided social events.</t>
  </si>
  <si>
    <t>该患者患有严重的恐女症，总是躲避社交活动。</t>
  </si>
  <si>
    <t>患有 gynephobia（恐女症）的人在女性面前会感到极度紧张。</t>
  </si>
  <si>
    <t>gyne 女，phobia 怕，见到女生就害怕。</t>
  </si>
  <si>
    <t>gastric</t>
  </si>
  <si>
    <t>gastr</t>
  </si>
  <si>
    <t>gastr(胃) + -ic(形容词后缀) -&gt; 与胃相关的 -&gt; 胃的</t>
  </si>
  <si>
    <t>胃的</t>
  </si>
  <si>
    <t>/ˈɡæstrɪk/</t>
  </si>
  <si>
    <t>He is suffering from gastric ulcers.</t>
  </si>
  <si>
    <t>他患有胃溃疡。</t>
  </si>
  <si>
    <t>由于吃了太多零食，他的 gastric（胃的）系统出了问题。</t>
  </si>
  <si>
    <t>gastr是胃，-ic后缀，胃的疾病，不容受罪。</t>
  </si>
  <si>
    <t>gastritis</t>
  </si>
  <si>
    <t>gastr(胃) + -itis(炎症) -&gt; 胃部的炎症 -&gt; 胃炎</t>
  </si>
  <si>
    <t>胃炎</t>
  </si>
  <si>
    <t>/ɡæˈstraɪtɪs/</t>
  </si>
  <si>
    <t>Chronic gastritis can be very painful.</t>
  </si>
  <si>
    <t>慢性胃炎可能会非常痛苦。</t>
  </si>
  <si>
    <t>医生告诉他，暴饮暴食会导致严重的 gastritis（胃炎）。</t>
  </si>
  <si>
    <t>胃是gastr，-itis炎，胃炎难受，少吃甜盐。</t>
  </si>
  <si>
    <t>gastronomy</t>
  </si>
  <si>
    <t>gastro</t>
  </si>
  <si>
    <t>gastro(胃) + -nomy(学问) -&gt; 管理胃的学问 -&gt; 美食学</t>
  </si>
  <si>
    <t>烹饪法，美食学</t>
  </si>
  <si>
    <t>/ɡæˈstrɒnəmi/</t>
  </si>
  <si>
    <t>France is famous for its high-quality gastronomy.</t>
  </si>
  <si>
    <t>法国以其高品质的美食学而闻名。</t>
  </si>
  <si>
    <t>他对 gastronomy（美食学）非常有研究，不仅会吃还会做。</t>
  </si>
  <si>
    <t>gastro是胃，-nomy学问，美食学问，胃之本分。</t>
  </si>
  <si>
    <t>gastrointestinal</t>
  </si>
  <si>
    <t>gastro(胃) + -intestin(肠) + -al(形容词后缀) -&gt; 涉及胃和肠的 -&gt; 胃肠的</t>
  </si>
  <si>
    <t>胃肠的</t>
  </si>
  <si>
    <t>/ˌɡæstrəʊɪnˈtestɪnl/</t>
  </si>
  <si>
    <t>The virus affects the gastrointestinal tract.</t>
  </si>
  <si>
    <t>这种病毒会影响胃肠道。</t>
  </si>
  <si>
    <t>保持 gastrointestinal（胃肠的）健康对全身都很重要。</t>
  </si>
  <si>
    <t>gastro是胃，肠是intestin，胃肠不适，健康难拼。</t>
  </si>
  <si>
    <t>gastroscope</t>
  </si>
  <si>
    <t>gastro(胃) + -scope(观察仪器) -&gt; 用来观察胃的工具 -&gt; 胃镜</t>
  </si>
  <si>
    <t>胃镜</t>
  </si>
  <si>
    <t>/ˈɡæstrəskəʊp/</t>
  </si>
  <si>
    <t>The doctor used a gastroscope to examine his stomach.</t>
  </si>
  <si>
    <t>医生用胃镜检查了他的胃。</t>
  </si>
  <si>
    <t>体检时，医生建议他做一个 gastroscope（胃镜）检查。</t>
  </si>
  <si>
    <t>gastro是胃，-scope看，看胃工具，胃镜不乱。</t>
  </si>
  <si>
    <t>gastropod</t>
  </si>
  <si>
    <t>gastro(腹部) + -pod(脚) -&gt; 用肚子当脚走路的生物 -&gt; 腹足类动物</t>
  </si>
  <si>
    <t>腹足动物（如蜗牛）</t>
  </si>
  <si>
    <t>/ˈɡæstrəpɒd/</t>
  </si>
  <si>
    <t>A snail is a common type of gastropod.</t>
  </si>
  <si>
    <t>蜗牛是一种常见的腹足动物。</t>
  </si>
  <si>
    <t>蜗牛这种 gastropod（腹足动物）走起路来慢悠悠的。</t>
  </si>
  <si>
    <t>gastro是腹，-pod是脚，腹足动物，走路慢跑。</t>
  </si>
  <si>
    <t>gastronome</t>
  </si>
  <si>
    <t>gastro(胃) + -nome(管理者/法则) -&gt; 懂得调理胃的人 -&gt; 美食家</t>
  </si>
  <si>
    <t>美食家</t>
  </si>
  <si>
    <t>/ˈɡæstrənəʊm/</t>
  </si>
  <si>
    <t>He is a true gastronome who travels the world for food.</t>
  </si>
  <si>
    <t>他是一个真正的美食家，为了食物周游世界。</t>
  </si>
  <si>
    <t>作为一个 gastronome（美食家），他对食材非常挑剔。</t>
  </si>
  <si>
    <t>gastro是胃，-nome管理，美食名家，胃口第一。</t>
  </si>
  <si>
    <t>gastrology</t>
  </si>
  <si>
    <t>gastro(胃) + -logy(学科) -&gt; 关于胃的科学研究 -&gt; 胃病学</t>
  </si>
  <si>
    <t>胃病学</t>
  </si>
  <si>
    <t>/ɡæˈstrɒlədʒi/</t>
  </si>
  <si>
    <t>Gastrology is a branch of medicine focusing on the stomach.</t>
  </si>
  <si>
    <t>胃病学是专注于胃的医学分支。</t>
  </si>
  <si>
    <t>他在大学里选择了 gastrology（胃病学）专业。</t>
  </si>
  <si>
    <t>gastro是胃，-logy学科，钻研胃病，救人功德。</t>
  </si>
  <si>
    <t>gastrectomy</t>
  </si>
  <si>
    <t>gastr(胃) + -ectomy(切除术) -&gt; 切除胃的手术 -&gt; 胃切除术</t>
  </si>
  <si>
    <t>胃切除术</t>
  </si>
  <si>
    <t>/ɡæˈstrektəmi/</t>
  </si>
  <si>
    <t>The patient underwent a partial gastrectomy.</t>
  </si>
  <si>
    <t>病人接受了部分胃切除手术。</t>
  </si>
  <si>
    <t>手术非常成功，他完成了一次 gastrectomy（胃切除术）。</t>
  </si>
  <si>
    <t>gastr是胃，-ectomy切，胃部手术，要把痛绝。</t>
  </si>
  <si>
    <t>gastralgia</t>
  </si>
  <si>
    <t>gastr(胃) + -algia(疼痛) -&gt; 胃部的疼痛 -&gt; 胃痛</t>
  </si>
  <si>
    <t>胃痛</t>
  </si>
  <si>
    <t>/ɡæˈstrældʒiə/</t>
  </si>
  <si>
    <t>Gastralgia can be caused by excessive stress.</t>
  </si>
  <si>
    <t>胃痛可能是由过度压力引起的。</t>
  </si>
  <si>
    <t>由于压力过大，他最近经常感到 gastralgia（胃痛）。</t>
  </si>
  <si>
    <t>gastr是胃，-algia痛，胃痛起来，全身不动。</t>
  </si>
  <si>
    <t>monogamy</t>
  </si>
  <si>
    <t>gam</t>
  </si>
  <si>
    <t>mono- (单一) + gam (婚姻) + -y (名词后缀) -&gt; 只有一个配偶的婚姻状态 -&gt; 一夫一妻制</t>
  </si>
  <si>
    <t>/məˈnɒɡəmi/</t>
  </si>
  <si>
    <t>Many cultures emphasize the importance of monogamy.</t>
  </si>
  <si>
    <t>许多文化都强调一夫一妻制的重要性。</t>
  </si>
  <si>
    <t>追求单一 mono 的婚姻 gam，这就是 monogamy。</t>
  </si>
  <si>
    <t>mono 是单一，gam 是婚姻，合起一夫一妻。</t>
  </si>
  <si>
    <t>bigamy</t>
  </si>
  <si>
    <t>bi-</t>
  </si>
  <si>
    <t>bi- (二) + gam (婚姻) + -y (名词后缀) -&gt; 同时拥有两次婚姻 -&gt; 重婚（罪）</t>
  </si>
  <si>
    <t>重婚</t>
  </si>
  <si>
    <t>/ˈbɪɡəmi/</t>
  </si>
  <si>
    <t>In many countries, bigamy is a criminal offense.</t>
  </si>
  <si>
    <t>在许多国家，重婚是刑事犯罪。</t>
  </si>
  <si>
    <t>同时结了 bi（两次）次婚 gam，就是 bigamy。</t>
  </si>
  <si>
    <t>bi 是数字二，两次婚姻重婚罪。</t>
  </si>
  <si>
    <t>polygamy</t>
  </si>
  <si>
    <t>poly- (多) + gam (婚姻) + -y (名词后缀) -&gt; 有多个配偶的婚姻 -&gt; 多配偶制</t>
  </si>
  <si>
    <t>多配偶制</t>
  </si>
  <si>
    <t>/pəˈlɪɡəmi/</t>
  </si>
  <si>
    <t>Historical records show that polygamy was practiced in certain tribes.</t>
  </si>
  <si>
    <t>历史记载显示，某些部落曾实行多配偶制。</t>
  </si>
  <si>
    <t>poly（多）个伴侣的婚姻 gam，就是 polygamy。</t>
  </si>
  <si>
    <t>poly 是多个，婚姻成群多配偶。</t>
  </si>
  <si>
    <t>gamete</t>
  </si>
  <si>
    <t>gam (结合) + -ete (名词后缀，小东西) -&gt; 用于结合的小细胞 -&gt; 配子</t>
  </si>
  <si>
    <t>配子（生殖细胞）</t>
  </si>
  <si>
    <t>/ˈɡæmiːt/</t>
  </si>
  <si>
    <t>A gamete is a reproductive cell that unites with another during fertilization.</t>
  </si>
  <si>
    <t>配子是在受精过程中与另一个细胞结合的生殖细胞。</t>
  </si>
  <si>
    <t>用来结合 gam 的微小细胞，生物学上叫 gamete。</t>
  </si>
  <si>
    <t>生殖结合用配子，gam 词根记心里。</t>
  </si>
  <si>
    <t>monogamous</t>
  </si>
  <si>
    <t>mono- (单一) + gam (婚姻) + -ous (形容词后缀) -&gt; 只有一个配偶的 -&gt; 一夫一妻的</t>
  </si>
  <si>
    <t>一夫一妻的</t>
  </si>
  <si>
    <t>/məˈnɒɡəməs/</t>
  </si>
  <si>
    <t>Some species of birds are strictly monogamous.</t>
  </si>
  <si>
    <t>某些鸟类是严格的一夫一妻制。</t>
  </si>
  <si>
    <t>那个 mono（单一）婚姻 gam 的鸟类很 monogamous。</t>
  </si>
  <si>
    <t>单一婚姻形容词，忠诚专一不二心。</t>
  </si>
  <si>
    <t>misogamy</t>
  </si>
  <si>
    <t>miso- (厌恶) + gam (婚姻) + -y (状态) -&gt; 厌恶婚姻的状态 -&gt; 厌婚症</t>
  </si>
  <si>
    <t>厌婚症</t>
  </si>
  <si>
    <t>/mɪˈsɒɡəmi/</t>
  </si>
  <si>
    <t>His bad experience in childhood led to his misogamy.</t>
  </si>
  <si>
    <t>童年的糟糕经历导致他产生了厌婚症。</t>
  </si>
  <si>
    <t>因为 miso（厌恶）所以拒斥婚姻 gam，就是 misogamy。</t>
  </si>
  <si>
    <t>miso 讨厌 gam 婚，厌恶婚姻成心理。</t>
  </si>
  <si>
    <t>exogamy</t>
  </si>
  <si>
    <t>exo-</t>
  </si>
  <si>
    <t>exo- (外部) + gam (结合) + -y (名词后缀) -&gt; 与外部成员结合 -&gt; 异族通婚</t>
  </si>
  <si>
    <t>异族通婚</t>
  </si>
  <si>
    <t>/ekˈsɒɡəmi/</t>
  </si>
  <si>
    <t>Exogamy helps to increase genetic diversity within a population.</t>
  </si>
  <si>
    <t>异族通婚有助于增加种群内的遗传多样性。</t>
  </si>
  <si>
    <t>到 exo（外面）去找人结婚 gam，这叫 exogamy。</t>
  </si>
  <si>
    <t>exo 向外走，异族通婚血缘优。</t>
  </si>
  <si>
    <t>endogamy</t>
  </si>
  <si>
    <t>endo-</t>
  </si>
  <si>
    <t>endo- (内部) + gam (结合) + -y (名词后缀) -&gt; 在内部成员中结合 -&gt; 同族通婚</t>
  </si>
  <si>
    <t>同族通婚</t>
  </si>
  <si>
    <t>/enˈdɒɡəmi/</t>
  </si>
  <si>
    <t>Some isolated tribes practice strict endogamy.</t>
  </si>
  <si>
    <t>一些孤立的部落实行严格的同族通婚。</t>
  </si>
  <si>
    <t>在 endo（内部）范围内完成婚姻 gam，就是 endogamy。</t>
  </si>
  <si>
    <t>endo 在内部，同族通婚代代传。</t>
  </si>
  <si>
    <t>cryptogam</t>
  </si>
  <si>
    <t>crypto-</t>
  </si>
  <si>
    <t>crypto- (隐藏) + gam (结合/受精) -&gt; 隐蔽受精的植物 -&gt; 隐花植物</t>
  </si>
  <si>
    <t>隐花植物</t>
  </si>
  <si>
    <t>/ˈkrɪptəɡæm/</t>
  </si>
  <si>
    <t>Mosses and ferns are examples of a cryptogam.</t>
  </si>
  <si>
    <t>苔藓和蕨类植物是隐花植物的例子。</t>
  </si>
  <si>
    <t>受精过程 crypto（隐藏）起来的植物 gam，是 cryptogam。</t>
  </si>
  <si>
    <t>crypto 隐藏 gam 受精，隐花植物无花名。</t>
  </si>
  <si>
    <t>gamopetalous</t>
  </si>
  <si>
    <t>gamo-</t>
  </si>
  <si>
    <t>petal</t>
  </si>
  <si>
    <t>gamo- (结合) + petal (花瓣) + -ous (形容词后缀) -&gt; 花瓣结合在一起的 -&gt; 合瓣的</t>
  </si>
  <si>
    <t>合瓣的</t>
  </si>
  <si>
    <t>/ˌɡæməˈpetələs/</t>
  </si>
  <si>
    <t>The flower has a gamopetalous corolla.</t>
  </si>
  <si>
    <t>这种花有一个合瓣的花冠。</t>
  </si>
  <si>
    <t>花瓣 petal 结合 gamo 在一起，就是 gamopetalous。</t>
  </si>
  <si>
    <t>花瓣结合成一体，gamo 连起一片红。</t>
  </si>
  <si>
    <t>gene</t>
  </si>
  <si>
    <t>gen</t>
  </si>
  <si>
    <t>gen (birth) + -e (名词后缀) -&gt; 决定生命出生的基本物质 -&gt; 基因</t>
  </si>
  <si>
    <t>基因</t>
  </si>
  <si>
    <t>/dʒiːn/</t>
  </si>
  <si>
    <t>The illness is caused by a faulty gene.</t>
  </si>
  <si>
    <t>这种疾病是由缺陷基因引起的。</t>
  </si>
  <si>
    <t>你的 gene（基因）在出生时就 fixed 好了。</t>
  </si>
  <si>
    <t>gen是出生，e是名，生命之源基因名。</t>
  </si>
  <si>
    <t>generate</t>
  </si>
  <si>
    <t>gener</t>
  </si>
  <si>
    <t>gener (produce) + -ate (动词后缀) -&gt; 使某物产生出来 -&gt; 生成，产生</t>
  </si>
  <si>
    <t>产生，引起</t>
  </si>
  <si>
    <t>/ˈdʒenəreɪt/</t>
  </si>
  <si>
    <t>The wind turbines generate electricity for the local community.</t>
  </si>
  <si>
    <t>这些风力涡轮机为当地社区发电。</t>
  </si>
  <si>
    <t>我们要 generate（产生）更多的 power 来运行机器。</t>
  </si>
  <si>
    <t>gener是产生，ate是动，产生能量动起来。</t>
  </si>
  <si>
    <t>generation</t>
  </si>
  <si>
    <t>gener (produce) + -ation (名词后缀) -&gt; 处于同一产生时期的人群 -&gt; 一代，一代人</t>
  </si>
  <si>
    <t>一代人，产生</t>
  </si>
  <si>
    <t>/ˌdʒenəˈreɪʃn/</t>
  </si>
  <si>
    <t>The younger generation is more tech-savvy.</t>
  </si>
  <si>
    <t>年轻一代更精通技术。</t>
  </si>
  <si>
    <t>这在 our generation（我们这一代）是很 common 的。</t>
  </si>
  <si>
    <t>gener是产生，ation是名，一代一代向前行。</t>
  </si>
  <si>
    <t>generous</t>
  </si>
  <si>
    <t>gener (noble birth) + -ous (形容词后缀) -&gt; 原指出身高贵的，引申为具有贵族般大方品质的 -&gt; 慷慨的，大方的</t>
  </si>
  <si>
    <t>慷慨的，大方的</t>
  </si>
  <si>
    <t>/ˈdʒenərəs/</t>
  </si>
  <si>
    <t>It was very generous of you to lend me the money.</t>
  </si>
  <si>
    <t>你把钱借给我真是太大方了。</t>
  </si>
  <si>
    <t>他是一个 generous（慷慨的）boss，总是给 bonus。</t>
  </si>
  <si>
    <t>gener是血统，ous是形容，慷慨大方高贵风。</t>
  </si>
  <si>
    <t>gentle</t>
  </si>
  <si>
    <t>gent</t>
  </si>
  <si>
    <t>gent (noble birth) + -le (形容词后缀) -&gt; 原指出身名门的教养，引申为举止文雅的 -&gt; 温和的，文雅的</t>
  </si>
  <si>
    <t>温和的，轻柔的</t>
  </si>
  <si>
    <t>/ˈdʒentl/</t>
  </si>
  <si>
    <t>He was a gentle man with a kind heart.</t>
  </si>
  <si>
    <t>他是一个内心善良、举止温和的人。</t>
  </si>
  <si>
    <t>对他说话要 gentle（温和的）一点，别 scare 他。</t>
  </si>
  <si>
    <t>gent是出身，le是形，文雅温和真动情。</t>
  </si>
  <si>
    <t>genius</t>
  </si>
  <si>
    <t>geni</t>
  </si>
  <si>
    <t>geni (birth) + -us (名词后缀) -&gt; 天生带来的守护神或天赋 -&gt; 天才，天赋</t>
  </si>
  <si>
    <t>天才</t>
  </si>
  <si>
    <t>/ˈdʒiːniəs/</t>
  </si>
  <si>
    <t>Einstein was a mathematical genius.</t>
  </si>
  <si>
    <t>爱因斯坦是个数学天才。</t>
  </si>
  <si>
    <t>那个 genius（天才）solved 了所有难题。</t>
  </si>
  <si>
    <t>geni是天生，us是名，天才名声四处听。</t>
  </si>
  <si>
    <t>gender</t>
  </si>
  <si>
    <t>gend</t>
  </si>
  <si>
    <t>gend (kind) + -er (名词后缀) -&gt; 人的种类划分 -&gt; 性别</t>
  </si>
  <si>
    <t>性别</t>
  </si>
  <si>
    <t>/ˈdʒendə(r)/</t>
  </si>
  <si>
    <t>Issues of gender equality are important in modern society.</t>
  </si>
  <si>
    <t>性别平等问题在现代社会非常重要。</t>
  </si>
  <si>
    <t>我们要 respect 不同的 gender（性别）。</t>
  </si>
  <si>
    <t>gend是种类，er是名，性别分类要记清。</t>
  </si>
  <si>
    <t>genuine</t>
  </si>
  <si>
    <t>genu</t>
  </si>
  <si>
    <t>genu (birth/native) + -ine (形容词后缀) -&gt; 天生的，非人造的 -&gt; 真实的，真正的</t>
  </si>
  <si>
    <t>真实的，真正的</t>
  </si>
  <si>
    <t>/ˈdʒenjuɪn/</t>
  </si>
  <si>
    <t>This is a genuine leather jacket.</t>
  </si>
  <si>
    <t>这是一件真皮夹克。</t>
  </si>
  <si>
    <t>他的 concern 是 genuine（真实的）而不是 pretend 的。</t>
  </si>
  <si>
    <t>genu是天生，ine是形，真实纯正见本性。</t>
  </si>
  <si>
    <t>general</t>
  </si>
  <si>
    <t>gener (kind/class) + -al (形容词后缀) -&gt; 属于整个种类的，覆盖全面的 -&gt; 普遍的，总的</t>
  </si>
  <si>
    <t>普遍的，总的</t>
  </si>
  <si>
    <t>/ˈdʒenrəl/</t>
  </si>
  <si>
    <t>In general, the weather here is very mild.</t>
  </si>
  <si>
    <t>总的来说，这里的气候非常温和。</t>
  </si>
  <si>
    <t>这就是一个 general（普遍的）idea，没有 detail。</t>
  </si>
  <si>
    <t>gener是种类，al是形，普遍全局大体明。</t>
  </si>
  <si>
    <t>oxygen</t>
  </si>
  <si>
    <t>oxy-</t>
  </si>
  <si>
    <t>oxy- (acid) + gen (produce) -&gt; 早先认为该元素产生酸 -&gt; 氧气</t>
  </si>
  <si>
    <t>氧气</t>
  </si>
  <si>
    <t>/ˈɒksɪdʒən/</t>
  </si>
  <si>
    <t>Humans need oxygen to survive.</t>
  </si>
  <si>
    <t>人类生存需要氧气。</t>
  </si>
  <si>
    <t>没有 oxygen（氧气），我们就 can't breathe。</t>
  </si>
  <si>
    <t>oxy是酸，gen是产，氧气产生生命源。</t>
  </si>
  <si>
    <t>grade</t>
  </si>
  <si>
    <t>grad</t>
  </si>
  <si>
    <t>grad (步) -&gt; 走出的每一步，引申为阶梯或层次 -&gt; 等级</t>
  </si>
  <si>
    <t>等级，年级</t>
  </si>
  <si>
    <t>/ɡreɪd/</t>
  </si>
  <si>
    <t>He is in the fifth grade.</t>
  </si>
  <si>
    <t>他在五年级。</t>
  </si>
  <si>
    <t>我在这个 grade（年级）表现很好。</t>
  </si>
  <si>
    <t>grad 是步也是级，grade 就是年级。</t>
  </si>
  <si>
    <t>gradual</t>
  </si>
  <si>
    <t>grad (步) + -u (连接词) + -al (形容词后缀) -&gt; 一步步走来的 -&gt; 逐渐的</t>
  </si>
  <si>
    <t>逐渐的</t>
  </si>
  <si>
    <t>/ˈɡrædʒuəl/</t>
  </si>
  <si>
    <t>There has been a gradual improvement in her health.</t>
  </si>
  <si>
    <t>她的健康状况一直在逐渐好转。</t>
  </si>
  <si>
    <t>这是一个 gradual（逐渐的）变化过程。</t>
  </si>
  <si>
    <t>一步一步 grad，逐渐 gradual 不必急。</t>
  </si>
  <si>
    <t>graduate</t>
  </si>
  <si>
    <t>v./n.</t>
  </si>
  <si>
    <t>grad (步) + -u (连接词) + -ate (动词后缀) -&gt; 走完学业的最后一步 -&gt; 毕业</t>
  </si>
  <si>
    <t>毕业</t>
  </si>
  <si>
    <t>/ˈɡrædʒueɪt/</t>
  </si>
  <si>
    <t>She will graduate from university next year.</t>
  </si>
  <si>
    <t>她明年将从大学毕业。</t>
  </si>
  <si>
    <t>完成所有课程后就能 graduate（毕业）了。</t>
  </si>
  <si>
    <t>走完最后一步 grad，学子就能 graduate。</t>
  </si>
  <si>
    <t>progress</t>
  </si>
  <si>
    <t>n./v.</t>
  </si>
  <si>
    <t>pro-</t>
  </si>
  <si>
    <t>gress</t>
  </si>
  <si>
    <t>pro- (向前) + gress (走) -&gt; 向前走 -&gt; 进步</t>
  </si>
  <si>
    <t>进步，进展</t>
  </si>
  <si>
    <t>/ˈprəʊɡres/</t>
  </si>
  <si>
    <t>We are making steady progress with the project.</t>
  </si>
  <si>
    <t>我们的项目正取得稳步进展。</t>
  </si>
  <si>
    <t>只有努力，才能取得 progress（进步）。</t>
  </si>
  <si>
    <t>pro 向前走 gress，进步 progress 没话说。</t>
  </si>
  <si>
    <t>aggressive</t>
  </si>
  <si>
    <t>ag-</t>
  </si>
  <si>
    <t>ag- (向，去) + gress (走) + -ive (形容词后缀) -&gt; 向他人走过去挑衅 -&gt; 侵略性的</t>
  </si>
  <si>
    <t>侵略性的，好斗的</t>
  </si>
  <si>
    <t>/əˈɡresɪv/</t>
  </si>
  <si>
    <t>He has a very aggressive attitude.</t>
  </si>
  <si>
    <t>他的态度非常咄咄逼人。</t>
  </si>
  <si>
    <t>他那 aggressive（侵略性的）性格让人害怕。</t>
  </si>
  <si>
    <t>ag 去走 gress，侵略 aggressive 太好斗。</t>
  </si>
  <si>
    <t>regress</t>
  </si>
  <si>
    <t>re-</t>
  </si>
  <si>
    <t>re- (回，向后) + gress (走) -&gt; 向后走 -&gt; 退化，倒退</t>
  </si>
  <si>
    <t>退化，倒退</t>
  </si>
  <si>
    <t>/rɪˈɡres/</t>
  </si>
  <si>
    <t>The patient's condition began to regress.</t>
  </si>
  <si>
    <t>病人的病情开始恶化（倒退）。</t>
  </si>
  <si>
    <t>如果不练习，技能就会 regress（退化）。</t>
  </si>
  <si>
    <t>re 向回走 gress，退化 regress 没面子。</t>
  </si>
  <si>
    <t>congress</t>
  </si>
  <si>
    <t>con- (一起) + gress (走) -&gt; 走到一起来开会 -&gt; 国会，会议</t>
  </si>
  <si>
    <t>国会，代表大会</t>
  </si>
  <si>
    <t>/ˈkɒŋɡres/</t>
  </si>
  <si>
    <t>The US Congress passed the new law.</t>
  </si>
  <si>
    <t>美国国会通过了这项新法律。</t>
  </si>
  <si>
    <t>代表们在 congress（国会）商讨大事。</t>
  </si>
  <si>
    <t>con 一起走 gress，国会代表聚一堂。</t>
  </si>
  <si>
    <t>digress</t>
  </si>
  <si>
    <t>di- (离开) + gress (走) -&gt; 离开主路走 -&gt; 离题</t>
  </si>
  <si>
    <t>离题，岔开话题</t>
  </si>
  <si>
    <t>/daɪˈɡres/</t>
  </si>
  <si>
    <t>Do not digress from the main point.</t>
  </si>
  <si>
    <t>不要偏离主题。</t>
  </si>
  <si>
    <t>写作文时千万不要 digress（离题）。</t>
  </si>
  <si>
    <t>di 离开走 gress，说话离题最心累。</t>
  </si>
  <si>
    <t>ingredient</t>
  </si>
  <si>
    <t>gred</t>
  </si>
  <si>
    <t>in- (入) + gred (走) + -i (连接词) + -ent (名词后缀) -&gt; 走进混合物的东西 -&gt; 成分，配料</t>
  </si>
  <si>
    <t>成分，原料</t>
  </si>
  <si>
    <t>/ɪnˈɡriːdiənt/</t>
  </si>
  <si>
    <t>Flour is the main ingredient in bread.</t>
  </si>
  <si>
    <t>面粉是面包的主要成分。</t>
  </si>
  <si>
    <t>这种蛋糕的 ingredient（成分）很复杂。</t>
  </si>
  <si>
    <t>in 进入 gred，成分 ingredient 都在里。</t>
  </si>
  <si>
    <t>transgress</t>
  </si>
  <si>
    <t>trans-</t>
  </si>
  <si>
    <t>trans- (越过) + gress (走) -&gt; 走过了界限 -&gt; 违背，越界</t>
  </si>
  <si>
    <t>违背，犯越</t>
  </si>
  <si>
    <t>/trænzˈɡres/</t>
  </si>
  <si>
    <t>He transgressed the rules of the club.</t>
  </si>
  <si>
    <t>他违反了俱乐部的规则。</t>
  </si>
  <si>
    <t>不能 transgress（违背）法律的边界。</t>
  </si>
  <si>
    <t>trans 越过走 gress，违背法则要不得。</t>
  </si>
  <si>
    <t>grammar</t>
  </si>
  <si>
    <t>gram</t>
  </si>
  <si>
    <t>gram (写) + -mar (名词后缀) -&gt; 写的规范和法则 -&gt; 语法</t>
  </si>
  <si>
    <t>语法</t>
  </si>
  <si>
    <t>/ˈɡræmər/</t>
  </si>
  <si>
    <t>You need to master basic grammar to speak English well.</t>
  </si>
  <si>
    <t>要说好英语，你需要掌握基础语法。</t>
  </si>
  <si>
    <t>学习 grammar 时，要把规则写 gram 在心里。</t>
  </si>
  <si>
    <t>gram 是写，mar 结尾，语法规则记心内。</t>
  </si>
  <si>
    <t>diagram</t>
  </si>
  <si>
    <t>dia- (穿过) + gram (画/图) -&gt; 用线条穿过连接而成的图 -&gt; 图表</t>
  </si>
  <si>
    <t>图表，示意图</t>
  </si>
  <si>
    <t>/ˈdaɪəɡræm/</t>
  </si>
  <si>
    <t>The diagram shows how the new machine works.</t>
  </si>
  <si>
    <t>这张示意图展示了新机器的工作原理。</t>
  </si>
  <si>
    <t>dia 穿越，gram 绘图，穿越线条变 diagram。</t>
  </si>
  <si>
    <t>dia 穿过，gram 图，逻辑示意都在图。</t>
  </si>
  <si>
    <t>telegram</t>
  </si>
  <si>
    <t>tele-</t>
  </si>
  <si>
    <t>tele- (远) + gram (写/文字) -&gt; 从远处传来的文字 -&gt; 电报</t>
  </si>
  <si>
    <t>电报</t>
  </si>
  <si>
    <t>/ˈtelɪɡræm/</t>
  </si>
  <si>
    <t>I sent a telegram to my parents to share the good news.</t>
  </si>
  <si>
    <t>我给父母发了一份电报，分享这个好消息。</t>
  </si>
  <si>
    <t>tele 远方，gram 文字，远方传字 telegram。</t>
  </si>
  <si>
    <t>tele 遥远，gram 寄，电报传情心相依。</t>
  </si>
  <si>
    <t>program</t>
  </si>
  <si>
    <t>pro- (在前) + gram (写) -&gt; 提前写好的内容 -&gt; 节目单/程序</t>
  </si>
  <si>
    <t>程序，节目，计划</t>
  </si>
  <si>
    <t>/ˈproʊɡræm/</t>
  </si>
  <si>
    <t>He is learning how to write a computer program.</t>
  </si>
  <si>
    <t>他正在学习如何编写计算机程序。</t>
  </si>
  <si>
    <t>pro 提前，gram 记录，提前计划 program。</t>
  </si>
  <si>
    <t>pro 在前，gram 写，程序计划不能缺。</t>
  </si>
  <si>
    <t>Instagram</t>
  </si>
  <si>
    <t>inst-</t>
  </si>
  <si>
    <t>inst- (即时) + gram (记录/图片) -&gt; 即时记录并分享图片 -&gt; 社交应用名称</t>
  </si>
  <si>
    <t>照片墙（社交APP）</t>
  </si>
  <si>
    <t>/ˈɪnstəɡræm/</t>
  </si>
  <si>
    <t>She shared her travel photos on Instagram.</t>
  </si>
  <si>
    <t>她在照片墙上分享了她的旅游照片。</t>
  </si>
  <si>
    <t>insta 快，gram 拍，快拍快记 Instagram。</t>
  </si>
  <si>
    <t>insta 即刻，gram 录，精彩瞬间入相册。</t>
  </si>
  <si>
    <t>anagram</t>
  </si>
  <si>
    <t>ana-</t>
  </si>
  <si>
    <t>ana- (回/改变) + gram (字母/文字) -&gt; 改变字母顺序形成的词 -&gt; 变体字</t>
  </si>
  <si>
    <t>回文，变体字</t>
  </si>
  <si>
    <t>/ˈænəɡræm/</t>
  </si>
  <si>
    <t xml:space="preserve"> 'Listen' is an anagram of 'Silent'.</t>
  </si>
  <si>
    <t>“Listen”是“Silent”的变体字。</t>
  </si>
  <si>
    <t>ana 换位，gram 字母，换个顺序 anagram。</t>
  </si>
  <si>
    <t>ana 交换，gram 字，字母重组玩游戏。</t>
  </si>
  <si>
    <t>epigram</t>
  </si>
  <si>
    <t>epi- (在...之上) + gram (写) -&gt; 刻在碑上或写在书前的简洁文字 -&gt; 警句/格言</t>
  </si>
  <si>
    <t>警句，格言</t>
  </si>
  <si>
    <t>/ˈepɪɡræm/</t>
  </si>
  <si>
    <t>The poet is famous for his witty epigrams.</t>
  </si>
  <si>
    <t>这位诗人以他机智的警句而闻名。</t>
  </si>
  <si>
    <t>epi 表面，gram 刻字，刻在心上 epigram。</t>
  </si>
  <si>
    <t>epi 在上，gram 词，格言警句有哲思。</t>
  </si>
  <si>
    <t>monogram</t>
  </si>
  <si>
    <t>mono- (单一) + gram (字母) -&gt; 将几个字母组合成的一个图案 -&gt; 字母组合</t>
  </si>
  <si>
    <t>字母组合图案</t>
  </si>
  <si>
    <t>/ˈmɒnəɡræm/</t>
  </si>
  <si>
    <t>His shirts are all marked with his monogram.</t>
  </si>
  <si>
    <t>他的衬衫上都绣有他姓名的缩写组合图案。</t>
  </si>
  <si>
    <t>mono 一个，gram 字符，合成一个 monogram。</t>
  </si>
  <si>
    <t>mono 唯一，gram 字，姓名缩写字母花。</t>
  </si>
  <si>
    <t>histogram</t>
  </si>
  <si>
    <t>histo-</t>
  </si>
  <si>
    <t>histo- (组织/柱状) + gram (图) -&gt; 柱状的记录图 -&gt; 直方图</t>
  </si>
  <si>
    <t>直方图，柱状图</t>
  </si>
  <si>
    <t>/ˈhɪstəɡræm/</t>
  </si>
  <si>
    <t>The teacher used a histogram to show the test scores.</t>
  </si>
  <si>
    <t>老师用直方图展示了考试成绩。</t>
  </si>
  <si>
    <t>histo 像柱子，gram 是图，高低错落 histogram。</t>
  </si>
  <si>
    <t>histo 竖立，gram 图，数据分布看直方。</t>
  </si>
  <si>
    <t>cryptogram</t>
  </si>
  <si>
    <t>crypto- (秘密) + gram (写) -&gt; 秘密书写的东西 -&gt; 密码/暗号</t>
  </si>
  <si>
    <t>密码，暗号</t>
  </si>
  <si>
    <t>/ˈkrɪptəɡræm/</t>
  </si>
  <si>
    <t>The spy deciphered the complex cryptogram.</t>
  </si>
  <si>
    <t>间谍破译了那个复杂的密码。</t>
  </si>
  <si>
    <t>crypto 隐藏，gram 文字，隐藏含义 cryptogram。</t>
  </si>
  <si>
    <t>crypto 秘密，gram 记，破译密码不容易。</t>
  </si>
  <si>
    <t>fuse</t>
  </si>
  <si>
    <t>fus</t>
  </si>
  <si>
    <t>fus (熔化) + -e (动词后缀) -&gt; 通过加热使金属熔化或结合 -&gt; 熔合，保险丝</t>
  </si>
  <si>
    <t>保险丝，熔合</t>
  </si>
  <si>
    <t>/fjuːz/</t>
  </si>
  <si>
    <t>The two companies decided to fuse their operations.</t>
  </si>
  <si>
    <t>两家公司决定合并业务。</t>
  </si>
  <si>
    <t>用高温让金属 fuse，就像把两块冰熔化并 flow（流）到一起。</t>
  </si>
  <si>
    <t>fus 是倒也是熔，fuse 合并是保险。</t>
  </si>
  <si>
    <t>refuse</t>
  </si>
  <si>
    <t>re- (回) + fus (倒) + -e (后缀) -&gt; 将别人倒给你的东西再倒回去 -&gt; 拒绝</t>
  </si>
  <si>
    <t>拒绝</t>
  </si>
  <si>
    <t>/rɪˈfjuːz/</t>
  </si>
  <si>
    <t>They refused to pay the money.</t>
  </si>
  <si>
    <t>他们拒绝付钱。</t>
  </si>
  <si>
    <t>当你 refuse 别人的时候，就像是把对方 pour（倾倒）出来的热情又给倒回去了。</t>
  </si>
  <si>
    <t>re 是往回倒，refuse 拒绝掉。</t>
  </si>
  <si>
    <t>confuse</t>
  </si>
  <si>
    <t>con- (共同) + fus (倒) + -e (后缀) -&gt; 全部倒在一起搅混了 -&gt; 使困惑，混淆</t>
  </si>
  <si>
    <t>使困惑，使混乱</t>
  </si>
  <si>
    <t>/kənˈfjuːz/</t>
  </si>
  <si>
    <t>Don't confuse the two issues.</t>
  </si>
  <si>
    <t>不要把这两个问题混淆了。</t>
  </si>
  <si>
    <t>所有的水都 pour（倒）在一起 con（共同），自然就会变得 confuse 让人分不清。</t>
  </si>
  <si>
    <t>con 是大家倒，confuse 难分晓。</t>
  </si>
  <si>
    <t>diffuse</t>
  </si>
  <si>
    <t>v./adj.</t>
  </si>
  <si>
    <t>dif-</t>
  </si>
  <si>
    <t>dif- (分开) + fus (倒) -&gt; 向四面八方分开倒出 -&gt; 散布，弥漫</t>
  </si>
  <si>
    <t>传播，散布</t>
  </si>
  <si>
    <t>/dɪˈfjuːz/</t>
  </si>
  <si>
    <t>The light was diffuse and soft.</t>
  </si>
  <si>
    <t>光线漫散而柔和。</t>
  </si>
  <si>
    <t>香水 diffuse 在空气中，就像是把香气分开 pour（流）到了每个角落。</t>
  </si>
  <si>
    <t>dif 是向四方，diffuse 散四方。</t>
  </si>
  <si>
    <t>profuse</t>
  </si>
  <si>
    <t>pro- (向前) + fus (倒) + -e (形容词后缀) -&gt; 向前大量倒出来的 -&gt; 大量的，丰富的</t>
  </si>
  <si>
    <t>/prəˈfjuːs/</t>
  </si>
  <si>
    <t>He was profuse in his apologies.</t>
  </si>
  <si>
    <t>他不停地道歉。</t>
  </si>
  <si>
    <t>道歉像流水一样 pro（向前）不停地 pour（倒），这种 profuse 的态度很诚恳。</t>
  </si>
  <si>
    <t>pro 是向前流，profuse 很充足。</t>
  </si>
  <si>
    <t>infusion</t>
  </si>
  <si>
    <t>in- (入) + fus (倒) + -ion (名词后缀) -&gt; 倒进去，注入进去 -&gt; 注入，输液</t>
  </si>
  <si>
    <t>/ɪnˈfjuːʒn/</t>
  </si>
  <si>
    <t>The company needs an infusion of new capital.</t>
  </si>
  <si>
    <t>公司需要注入新资本。</t>
  </si>
  <si>
    <t>资本的 infusion 就像是把新鲜的血液 pour（倒）in（进）企业。</t>
  </si>
  <si>
    <t>in 是往里注，infusion 资本入。</t>
  </si>
  <si>
    <t>transfusion</t>
  </si>
  <si>
    <t>trans- (转移) + fus (倒/流) + -ion (名词后缀) -&gt; 将液体从一个容器转移倒向另一个 -&gt; 输血，渗透</t>
  </si>
  <si>
    <t>/trænsˈfjuːʒn/</t>
  </si>
  <si>
    <t>The patient needs a blood transfusion.</t>
  </si>
  <si>
    <t>病人需要输血。</t>
  </si>
  <si>
    <t>输血就是血液 trans（横向转移）并 pour（倾倒）进另一个身体的过程。</t>
  </si>
  <si>
    <t>trans 是大转移，transfusion 血液移。</t>
  </si>
  <si>
    <t>suffuse</t>
  </si>
  <si>
    <t>suf-</t>
  </si>
  <si>
    <t>suf- (在下面) + fus (倒) + -e (后缀) -&gt; 从下面慢慢流上来并填满 -&gt; 充满，布满</t>
  </si>
  <si>
    <t>/səˈfjuːz/</t>
  </si>
  <si>
    <t>A warm glow suffused the room.</t>
  </si>
  <si>
    <t>一道暖光洒满了房间。</t>
  </si>
  <si>
    <t>当红晕 suffuse 脸颊，就像血液从皮肤下 pour（流）遍了全脸。</t>
  </si>
  <si>
    <t>suf 是从下起，suffuse 满屋底。</t>
  </si>
  <si>
    <t>confusion</t>
  </si>
  <si>
    <t>con- (共同) + fus (倒) + -ion (名词后缀) -&gt; 多种东西混倒在一起的状态 -&gt; 混乱，困惑</t>
  </si>
  <si>
    <t>/kənˈfjuːʒn/</t>
  </si>
  <si>
    <t>The meeting ended in confusion.</t>
  </si>
  <si>
    <t>会议在混乱中结束。</t>
  </si>
  <si>
    <t>因为 con（大家）的想法都 pour（倒）在了一起，现场出现了巨大的 confusion。</t>
  </si>
  <si>
    <t>con 是倒一块，confusion 名词态。</t>
  </si>
  <si>
    <t>refusal</t>
  </si>
  <si>
    <t>re- (回) + fus (倒) + -al (名词后缀) -&gt; 倒回去的这个动作 -&gt; 拒绝（名词）</t>
  </si>
  <si>
    <t>/rɪˈfjuːzl/</t>
  </si>
  <si>
    <t>We were surprised by his refusal.</t>
  </si>
  <si>
    <t>他的拒绝让我们很惊讶。</t>
  </si>
  <si>
    <t>他的 refusal 像冷水一样 re（回）pour（泼）了过来。</t>
  </si>
  <si>
    <t>re 是向后倒，refusal 拒绝到。</t>
  </si>
  <si>
    <t>effusion</t>
  </si>
  <si>
    <t>ef-</t>
  </si>
  <si>
    <t>ef- (出) + fus (倒/流) + -ion (名词后缀) -&gt; 倒出来，流露出来 -&gt; 流出，迸发</t>
  </si>
  <si>
    <t>/ɪˈfjuːʒn/</t>
  </si>
  <si>
    <t>An effusion of emotion greeted the news.</t>
  </si>
  <si>
    <t>听到这个消息，人们的情感迸发出来。</t>
  </si>
  <si>
    <t>火山爆发是岩浆 ef（向外）的 pour（流出），而 effusion 是情感的喷涌。</t>
  </si>
  <si>
    <t>ef 是向外走，effusion 情感流。</t>
  </si>
  <si>
    <t>fusible</t>
  </si>
  <si>
    <t>fus (熔化) + -ible (能...的) -&gt; 能够被熔化的 -&gt; 易熔的，可熔化的</t>
  </si>
  <si>
    <t>/ˈfjuːzəbl/</t>
  </si>
  <si>
    <t>Tin is a highly fusible metal.</t>
  </si>
  <si>
    <t>锡是一种极易熔化的金属。</t>
  </si>
  <si>
    <t>这种金属是 fusible 的，因为它能像液体一样 pour（流动）只要加热一点点。</t>
  </si>
  <si>
    <t>ible 是能力的，fusible 易熔的。</t>
  </si>
  <si>
    <t>geography</t>
  </si>
  <si>
    <t>geo-</t>
  </si>
  <si>
    <t>graph</t>
  </si>
  <si>
    <t>geo- (地球) + graph (画/写) + -y (名词后缀) -&gt; 描写地球的学科 -&gt; 地理学</t>
  </si>
  <si>
    <t>地理</t>
  </si>
  <si>
    <t>/dʒiˈɒɡrəfi/</t>
  </si>
  <si>
    <t>The geography of the region is very diverse.</t>
  </si>
  <si>
    <t>该地区的地理环境非常多样化。</t>
  </si>
  <si>
    <t>这本 geography 课本上有许多描绘 Earth 的地图。</t>
  </si>
  <si>
    <t>地球 geo 画 graphy，地理环境最清晰。</t>
  </si>
  <si>
    <t>geology</t>
  </si>
  <si>
    <t>log</t>
  </si>
  <si>
    <t>geo- (地球) + log (研究/学问) + -y (名词后缀) -&gt; 研究地球内部结构的学问 -&gt; 地质学</t>
  </si>
  <si>
    <t>地质学</t>
  </si>
  <si>
    <t>/dʒiˈɒlədʒi/</t>
  </si>
  <si>
    <t>He is studying the geology of the Grand Canyon.</t>
  </si>
  <si>
    <t>他正在研究大峡谷的地质情况。</t>
  </si>
  <si>
    <t>学习 geology 可以了解 Earth 下方的岩石构造。</t>
  </si>
  <si>
    <t>地球 geo 讲 logy，研究地质探真理。</t>
  </si>
  <si>
    <t>geometry</t>
  </si>
  <si>
    <t>metr</t>
  </si>
  <si>
    <t>geo- (土地) + metr (测量) + -y (名词后缀) -&gt; 起源于测量土地的数学 -&gt; 几何学</t>
  </si>
  <si>
    <t>几何学</t>
  </si>
  <si>
    <t>/dʒiˈɒmətri/</t>
  </si>
  <si>
    <t>We are learning basic geometry this semester.</t>
  </si>
  <si>
    <t>这学期我们正在学习基础几何。</t>
  </si>
  <si>
    <t>为了测准这块 land，他运用了复杂的 geometry 计算。</t>
  </si>
  <si>
    <t>测量 metr 土地 geo，几何计算不枯燥。</t>
  </si>
  <si>
    <t>geothermal</t>
  </si>
  <si>
    <t>therm</t>
  </si>
  <si>
    <t>geo- (地球) + therm (热) + -al (形容词后缀) -&gt; 关于地球热量的 -&gt; 地热的</t>
  </si>
  <si>
    <t>地热的</t>
  </si>
  <si>
    <t>/ˌdʒiːəʊˈθɜːml/</t>
  </si>
  <si>
    <t>Iceland is famous for its geothermal energy.</t>
  </si>
  <si>
    <t>冰岛以其地热能而闻名。</t>
  </si>
  <si>
    <t>这里的 geothermal 温泉来自 Earth 核心的热量。</t>
  </si>
  <si>
    <t>地球 geo 热 therm，地热资源取不尽。</t>
  </si>
  <si>
    <t>geopolitics</t>
  </si>
  <si>
    <t>polit</t>
  </si>
  <si>
    <t>geo- (地理/地球) + polit (城市/政治) + -ics (学科) -&gt; 研究地理对政治影响的学科 -&gt; 地缘政治学</t>
  </si>
  <si>
    <t>地缘政治学</t>
  </si>
  <si>
    <t>/ˌdʒiːəʊˈpɒlətɪks/</t>
  </si>
  <si>
    <t>The oil crisis has a major impact on global geopolitics.</t>
  </si>
  <si>
    <t>石油危机对全球地缘政治有重大影响。</t>
  </si>
  <si>
    <t>由于地理位置决定 politics，各国都重视 geopolitics 研究。</t>
  </si>
  <si>
    <t>地理 geo 谈 polit，地缘政治看实力。</t>
  </si>
  <si>
    <t>geophysics</t>
  </si>
  <si>
    <t>phys</t>
  </si>
  <si>
    <t>geo- (地球) + phys (自然/物理) + -ics (学科) -&gt; 研究地球物理性质的学科 -&gt; 地球物理学</t>
  </si>
  <si>
    <t>地球物理学</t>
  </si>
  <si>
    <t>/ˌdʒiːəʊˈfɪzɪks/</t>
  </si>
  <si>
    <t>Advances in geophysics help predict earthquakes.</t>
  </si>
  <si>
    <t>地球物理学的进步有助于预测地震。</t>
  </si>
  <si>
    <t>他用 physics 方法研究 Earth 的磁场，这就是 geophysics。</t>
  </si>
  <si>
    <t>地球 geo 考 physics，物理地层要分析。</t>
  </si>
  <si>
    <t>geoscience</t>
  </si>
  <si>
    <t>sci</t>
  </si>
  <si>
    <t>geo- (地球) + sci (科学/认知) + -ence (名词后缀) -&gt; 研究地球的科学 -&gt; 地球科学</t>
  </si>
  <si>
    <t>地球科学</t>
  </si>
  <si>
    <t>/ˌdʒiːəʊˈsaɪəns/</t>
  </si>
  <si>
    <t>Geoscience includes the study of oceans and atmosphere.</t>
  </si>
  <si>
    <t>地球科学包括对海洋和大气的研究。</t>
  </si>
  <si>
    <t>所有的 Earth 相关的 science 统称为 geoscience。</t>
  </si>
  <si>
    <t>地球 geo 讲 science，地球科学求真知。</t>
  </si>
  <si>
    <t>geocentric</t>
  </si>
  <si>
    <t>centr</t>
  </si>
  <si>
    <t>geo- (地球) + centr (中心) + -ic (形容词后缀) -&gt; 以地球为中心的 -&gt; 以地心为中心的</t>
  </si>
  <si>
    <t>以地心为中心的</t>
  </si>
  <si>
    <t>/ˌdʒiːəʊˈsentrɪk/</t>
  </si>
  <si>
    <t>The ancient geocentric theory was later replaced by the heliocentric model.</t>
  </si>
  <si>
    <t>古代的地心说后来被日心说所取代。</t>
  </si>
  <si>
    <t>在 geocentric 理论里，Earth 位于宇宙的 center。</t>
  </si>
  <si>
    <t>地球 geo 在 centr，地心学说古人信。</t>
  </si>
  <si>
    <t>geographical</t>
  </si>
  <si>
    <t>geo- (地球) + graph (写/画) + -ic (的) + -al (的) -&gt; 与地理有关的 -&gt; 地理的</t>
  </si>
  <si>
    <t>地理的</t>
  </si>
  <si>
    <t>/ˌdʒiːəˈɡræfɪkl/</t>
  </si>
  <si>
    <t>High mountains act as a geographical barrier.</t>
  </si>
  <si>
    <t>高山充当了地理上的障碍。</t>
  </si>
  <si>
    <t>这是由于 geographical 因素造成的 Earth 板块分隔。</t>
  </si>
  <si>
    <t>地球 geo 加 graph，地理特征全包括。</t>
  </si>
  <si>
    <t>geologist</t>
  </si>
  <si>
    <t>geo- (地球) + log (学问) + -ist (人) -&gt; 研究地球学问的人 -&gt; 地质学家</t>
  </si>
  <si>
    <t>地质学家</t>
  </si>
  <si>
    <t>/dʒiˈɒlədʒɪst/</t>
  </si>
  <si>
    <t>The geologist examined the minerals in the rock.</t>
  </si>
  <si>
    <t>地质学家检查了岩石中的矿物。</t>
  </si>
  <si>
    <t>这位 geologist 正忙着在 Earth 表面采集矿标。</t>
  </si>
  <si>
    <t>地球 geo 钻 logy，ist 是专家研究地。</t>
  </si>
  <si>
    <t>autograph</t>
  </si>
  <si>
    <t>auto-</t>
  </si>
  <si>
    <t>auto-(自己) + graph(写) -&gt; 亲手写的名字 -&gt; 亲笔签名</t>
  </si>
  <si>
    <t>签名</t>
  </si>
  <si>
    <t>/ˈɔːtəɡrɑːf/</t>
  </si>
  <si>
    <t>The star was busy signing autographs for his fans.</t>
  </si>
  <si>
    <t>那位明星正忙着给粉丝们签名。</t>
  </si>
  <si>
    <t>粉丝们拿着本子求 auto-(自己) graph(写) 一个名字，就是 autograph (签名)。</t>
  </si>
  <si>
    <t>自己动笔写，那是签名帖。</t>
  </si>
  <si>
    <t>biography</t>
  </si>
  <si>
    <t>bio-</t>
  </si>
  <si>
    <t>bio-(生命) + graph(写) + -y(名词后缀) -&gt; 书写一段生命 -&gt; 传记</t>
  </si>
  <si>
    <t>传记</t>
  </si>
  <si>
    <t>/baɪˈɒɡrəfi/</t>
  </si>
  <si>
    <t>He wrote a detailed biography of the famous scientist.</t>
  </si>
  <si>
    <t>他为那位著名的科学家写了一部详细的传记。</t>
  </si>
  <si>
    <t>用 bio-(生命) 的故事 graph(写) 出来的一本书就是 biography (传记)。</t>
  </si>
  <si>
    <t>生命书写成，传记伴一生。</t>
  </si>
  <si>
    <t>paragraph</t>
  </si>
  <si>
    <t>para-</t>
  </si>
  <si>
    <t>para-(在旁边) + graph(写) -&gt; 在主体文章旁边（缩进或标记）写的文字 -&gt; 段落</t>
  </si>
  <si>
    <t>段落</t>
  </si>
  <si>
    <t>/ˈpærəɡrɑːf/</t>
  </si>
  <si>
    <t>Please read the first paragraph of the article.</t>
  </si>
  <si>
    <t>请阅读文章的第一段。</t>
  </si>
  <si>
    <t>在 para-(旁边) graph(写) 下新的内容，就是分出了 paragraph (段落)。</t>
  </si>
  <si>
    <t>写在旁边位，段落显层次。</t>
  </si>
  <si>
    <t>photograph</t>
  </si>
  <si>
    <t>photo-</t>
  </si>
  <si>
    <t>photo-(光) + graph(画/记录) -&gt; 用光绘制出来的图像 -&gt; 照片</t>
  </si>
  <si>
    <t>照片</t>
  </si>
  <si>
    <t>/ˈfəʊtəɡrɑːf/</t>
  </si>
  <si>
    <t>She took a beautiful photograph of the sunset.</t>
  </si>
  <si>
    <t>她拍了一张美丽的日落照片。</t>
  </si>
  <si>
    <t>用 photo-(光) 在感光纸上 graph(记录) 瞬间，就成了 photograph (照片)。</t>
  </si>
  <si>
    <t>光影记录下，照片留年华。</t>
  </si>
  <si>
    <t>telegraph</t>
  </si>
  <si>
    <t>tele-(远程) + graph(写) -&gt; 远程书写的信息 -&gt; 电报</t>
  </si>
  <si>
    <t>/ˈtelɪɡrɑːf/</t>
  </si>
  <si>
    <t>News of the victory was sent by telegraph.</t>
  </si>
  <si>
    <t>胜利的消息是通过电报发出的。</t>
  </si>
  <si>
    <t>跨越 tele-(远方) graph(写) 信件，过去只能发 telegraph (电报)。</t>
  </si>
  <si>
    <t>远方传文字，电报最快速。</t>
  </si>
  <si>
    <t>geo-(大地) + graph(画) + -y(名词后缀) -&gt; 描绘大地的形状 -&gt; 地理</t>
  </si>
  <si>
    <t>In geography class, we learned about the rivers of Asia.</t>
  </si>
  <si>
    <t>在地理课上，我们学习了亚洲的河流。</t>
  </si>
  <si>
    <t>把 geo-(地球) 的样貌 graph(画) 在纸上，这门学科就是 geography (地理)。</t>
  </si>
  <si>
    <t>描绘地球貌，地理知识妙。</t>
  </si>
  <si>
    <t>graphic</t>
  </si>
  <si>
    <t>graph(画) + -ic(形容词后缀) -&gt; 像画出来的 -&gt; 图解的，生动的</t>
  </si>
  <si>
    <t>生动的；绘画的</t>
  </si>
  <si>
    <t>/ˈɡræfɪk/</t>
  </si>
  <si>
    <t>The novel provides a graphic description of the battle.</t>
  </si>
  <si>
    <t>这部小说对战斗进行了生动的描写。</t>
  </si>
  <si>
    <t>像用笔 graph(画) 出来的一样，这描述真的很 graphic (生动)。</t>
  </si>
  <si>
    <t>画作般清晰，生动又细腻。</t>
  </si>
  <si>
    <t>calligraphy</t>
  </si>
  <si>
    <t>calli-</t>
  </si>
  <si>
    <t>calli-(美丽) + graph(写) + -y(名词后缀) -&gt; 书写得美丽 -&gt; 书法</t>
  </si>
  <si>
    <t>书法</t>
  </si>
  <si>
    <t>/kəˈlɪɡrəfi/</t>
  </si>
  <si>
    <t>Chinese calligraphy is considered a high form of art.</t>
  </si>
  <si>
    <t>中国书法被认为是一种高级艺术形式。</t>
  </si>
  <si>
    <t>追求 calli-(美) 的 graph(写) 字艺术，就是 calligraphy (书法)。</t>
  </si>
  <si>
    <t>笔法极其美，书法有神韵。</t>
  </si>
  <si>
    <t>demography</t>
  </si>
  <si>
    <t>demo-</t>
  </si>
  <si>
    <t>demo-(人民) + graph(记录) + -y(名词后缀) -&gt; 记录人民数据的学科 -&gt; 人口统计学</t>
  </si>
  <si>
    <t>人口统计学</t>
  </si>
  <si>
    <t>/dɪˈmɒɡrəfi/</t>
  </si>
  <si>
    <t>Demography helps the government plan for future schools.</t>
  </si>
  <si>
    <t>人口统计学帮助政府规划未来的学校。</t>
  </si>
  <si>
    <t>针对 demo-(平民) 的数据进行 graph(记录)，就是 demography (人口统计)。</t>
  </si>
  <si>
    <t>人民数据记，人口统计理。</t>
  </si>
  <si>
    <t>monograph</t>
  </si>
  <si>
    <t>mono-(单一) + graph(写) -&gt; 针对单一主题写的文章 -&gt; 专题论文</t>
  </si>
  <si>
    <t>专题论文</t>
  </si>
  <si>
    <t>/ˈmɒnəɡrɑːf/</t>
  </si>
  <si>
    <t>She published a monograph on the life of butterflies.</t>
  </si>
  <si>
    <t>她发表了一篇关于蝴蝶生命的专题论文。</t>
  </si>
  <si>
    <t>mono-(单一) 的主题 graph(写) 成的长文就是 monograph (专著)。</t>
  </si>
  <si>
    <t>单一主题写，专著深研究。</t>
  </si>
  <si>
    <t>form</t>
  </si>
  <si>
    <t>form (形状) -&gt; 事物呈现出的状态 -&gt; 形式/形状</t>
  </si>
  <si>
    <t>形式；形状；表格</t>
  </si>
  <si>
    <t>/fɔːrm/</t>
  </si>
  <si>
    <t>Please fill out this application form.</t>
  </si>
  <si>
    <t>请填写这份申请表。</t>
  </si>
  <si>
    <t>请填好这个 form（表格），因为它决定了你的申请 form（形式）。</t>
  </si>
  <si>
    <t>form 是形状，也是一张表。</t>
  </si>
  <si>
    <t>formal</t>
  </si>
  <si>
    <t>form (形式) + -al (形容词后缀) -&gt; 强调某种固定形式的 -&gt; 正式的</t>
  </si>
  <si>
    <t>正式的；形式上的</t>
  </si>
  <si>
    <t>/ˈfɔːrml/</t>
  </si>
  <si>
    <t>He wore a formal suit to the wedding.</t>
  </si>
  <si>
    <t>他穿了一套正式的西装去参加婚礼。</t>
  </si>
  <si>
    <t>在 formal（正式的）场合，要注意 form（形式）和礼节。</t>
  </si>
  <si>
    <t>form 后加 al，正式又体面。</t>
  </si>
  <si>
    <t>uniform</t>
  </si>
  <si>
    <t>uni-</t>
  </si>
  <si>
    <t>uni- (单一) + form (形状) -&gt; 大家统一穿一样的形状 -&gt; 制服/统一的</t>
  </si>
  <si>
    <t>制服；一致的</t>
  </si>
  <si>
    <t>/ˈjuːnɪfɔːrm/</t>
  </si>
  <si>
    <t>The students are required to wear school uniforms.</t>
  </si>
  <si>
    <t>学生们被要求穿校服。</t>
  </si>
  <si>
    <t>uni- 表示单一，大家 form（形状）一样，就是 uniform（制服）。</t>
  </si>
  <si>
    <t>uni 是一，uniform 是合一。</t>
  </si>
  <si>
    <t>inform</t>
  </si>
  <si>
    <t>in- (进入) + form (形状) -&gt; 把信息刻入脑海形成形状 -&gt; 通知/告知</t>
  </si>
  <si>
    <t>通知；告诉</t>
  </si>
  <si>
    <t>/ɪnˈfɔːrm/</t>
  </si>
  <si>
    <t>Please inform me of your decision.</t>
  </si>
  <si>
    <t>请把你的决定告诉我。</t>
  </si>
  <si>
    <t>in- 进入大脑，form 一个概念，就是 inform（通知）你。</t>
  </si>
  <si>
    <t>in 进入，inform 告知。</t>
  </si>
  <si>
    <t>reform</t>
  </si>
  <si>
    <t>re- (再次) + form (形状) -&gt; 再次塑造形状 -&gt; 改革/改进</t>
  </si>
  <si>
    <t>改革；改良</t>
  </si>
  <si>
    <t>/rɪˈfɔːrm/</t>
  </si>
  <si>
    <t>The government plans to reform the tax system.</t>
  </si>
  <si>
    <t>政府计划改革税收制度。</t>
  </si>
  <si>
    <t>re- 再次，重塑 form（形状），这就是 reform（改革）。</t>
  </si>
  <si>
    <t>re 再次，reform 变新貌。</t>
  </si>
  <si>
    <t>transform</t>
  </si>
  <si>
    <t>trans- (变换) + form (形状) -&gt; 从一种形状变换到另一种 -&gt; 转变/转化</t>
  </si>
  <si>
    <t>转换；改变</t>
  </si>
  <si>
    <t>/trænsˈfɔːrm/</t>
  </si>
  <si>
    <t>The caterpillar will transform into a butterfly.</t>
  </si>
  <si>
    <t>毛毛虫会变成蝴蝶。</t>
  </si>
  <si>
    <t>trans- 穿过和改变，transform（改变）了原有的 form（形状）。</t>
  </si>
  <si>
    <t>trans 是变，transform 彻底换。</t>
  </si>
  <si>
    <t>perform</t>
  </si>
  <si>
    <t>per-</t>
  </si>
  <si>
    <t>per- (彻底) + form (形式) -&gt; 彻底地完成某种仪式或形式 -&gt; 执行/表演</t>
  </si>
  <si>
    <t>表演；执行；履行</t>
  </si>
  <si>
    <t>/pərˈfɔːrm/</t>
  </si>
  <si>
    <t>She will perform a dance on stage.</t>
  </si>
  <si>
    <t>她将在舞台上表演一段舞蹈。</t>
  </si>
  <si>
    <t>per- 贯穿始终，完成 form（形式）任务，就是 perform（表演）。</t>
  </si>
  <si>
    <t>per 是全，perform 演得全。</t>
  </si>
  <si>
    <t>conform</t>
  </si>
  <si>
    <t>con- (共同) + form (形状) -&gt; 与大众保持共同的形状 -&gt; 遵守/符合</t>
  </si>
  <si>
    <t>符合；遵守；顺应</t>
  </si>
  <si>
    <t>/kənˈfɔːrm/</t>
  </si>
  <si>
    <t>You must conform to the rules.</t>
  </si>
  <si>
    <t>你必须遵守规则。</t>
  </si>
  <si>
    <t>con- 一起，大家的 form（形状）都一样，就是 conform（遵守）。</t>
  </si>
  <si>
    <t>con 是一起，conform 守规矩。</t>
  </si>
  <si>
    <t>formula</t>
  </si>
  <si>
    <t>form (形式) + -ula (指小后缀) -&gt; 规定的小形式 -&gt; 公式</t>
  </si>
  <si>
    <t>公式；方案</t>
  </si>
  <si>
    <t>/ˈfɔːrmjələ/</t>
  </si>
  <si>
    <t>What is the formula for calculating speed?</t>
  </si>
  <si>
    <t>计算速度的公式是什么？</t>
  </si>
  <si>
    <t>这一小段 form（形式）就是数学中的 formula（公式）。</t>
  </si>
  <si>
    <t>form 的小模样，formula 公式的样。</t>
  </si>
  <si>
    <t>formation</t>
  </si>
  <si>
    <t>form (形成) + -ation (名词后缀) -&gt; 形成的过程或结果 -&gt; 形成/队形</t>
  </si>
  <si>
    <t>形成；结构；队形</t>
  </si>
  <si>
    <t>/fɔːrˈmeɪʃn/</t>
  </si>
  <si>
    <t>The clouds show a strange formation today.</t>
  </si>
  <si>
    <t>今天的云层呈现出一种奇怪的形态。</t>
  </si>
  <si>
    <t>form 的名词形式 formation（形成），代表了万物的生成。</t>
  </si>
  <si>
    <t>form 是根，formation 是过程。</t>
  </si>
  <si>
    <t>platform</t>
  </si>
  <si>
    <t>plat-</t>
  </si>
  <si>
    <t>plat- (平坦) + form (形状) -&gt; 平坦的形状 -&gt; 平台</t>
  </si>
  <si>
    <t>平台；月台；政纲</t>
  </si>
  <si>
    <t>/ˈplætfɔːrm/</t>
  </si>
  <si>
    <t>The train is waiting at platform 9.</t>
  </si>
  <si>
    <t>火车正在 9 号站台等候。</t>
  </si>
  <si>
    <t>一个平平的 plat 加上一个 form（形状），就是 platform（平台）。</t>
  </si>
  <si>
    <t>plat 平，platform 台子平。</t>
  </si>
  <si>
    <t>deform</t>
  </si>
  <si>
    <t>de- (去掉/坏) + form (形状) -&gt; 弄坏形状 -&gt; 使变形</t>
  </si>
  <si>
    <t>使变形</t>
  </si>
  <si>
    <t>/dɪˈfɔːrm/</t>
  </si>
  <si>
    <t>The extreme heat can deform the plastic pipe.</t>
  </si>
  <si>
    <t>极热会使塑料管变形。</t>
  </si>
  <si>
    <t>de- 变坏，form（形状）变坏了，就是 deform（变形）。</t>
  </si>
  <si>
    <t>de 坏了，deform 变形了。</t>
  </si>
  <si>
    <t>fraction</t>
  </si>
  <si>
    <t>fract</t>
  </si>
  <si>
    <t>fract (打破) + -ion (名词后缀) -&gt; 被打破成的小份 -&gt; 分数，小部分</t>
  </si>
  <si>
    <t>分数，部分</t>
  </si>
  <si>
    <t>/ˈfrækʃn/</t>
  </si>
  <si>
    <t>He only did a fraction of the work.</t>
  </si>
  <si>
    <t>他只做了那一小部分工作。</t>
  </si>
  <si>
    <t>这只是整体被打破后的一小个 fraction（小部分）。</t>
  </si>
  <si>
    <t>fract 打破 ion 名，分数只是小部分。</t>
  </si>
  <si>
    <t>fragment</t>
  </si>
  <si>
    <t>frag</t>
  </si>
  <si>
    <t>frag (打破) + -ment (名词后缀) -&gt; 打破后产生的东西 -&gt; 碎片</t>
  </si>
  <si>
    <t>碎片，片段</t>
  </si>
  <si>
    <t>/ˈfræɡmənt/</t>
  </si>
  <si>
    <t>She found a fragment of glass on the floor.</t>
  </si>
  <si>
    <t>她在地板上发现了一块玻璃碎片。</t>
  </si>
  <si>
    <t>这块 fragment（碎片）来自被打碎的玻璃杯。</t>
  </si>
  <si>
    <t>frag 打破 ment 物，破裂之后是碎片。</t>
  </si>
  <si>
    <t>fragile</t>
  </si>
  <si>
    <t>frag (打破) + -ile (易于...的) -&gt; 容易被打碎的 -&gt; 易碎的</t>
  </si>
  <si>
    <t>易碎的，虚弱的</t>
  </si>
  <si>
    <t>/ˈfrædʒaɪl/</t>
  </si>
  <si>
    <t>The vase is very fragile, so handle it with care.</t>
  </si>
  <si>
    <t>这花瓶很易碎，请轻拿轻放。</t>
  </si>
  <si>
    <t>性格 fragile（易碎的）的人容易受伤。</t>
  </si>
  <si>
    <t>frag 打破 ile 易，易碎物品要珍惜。</t>
  </si>
  <si>
    <t>fracture</t>
  </si>
  <si>
    <t>fract (打破) + -ure (状态/结果) -&gt; 身体或物体被打断的状态 -&gt; 骨折，裂缝</t>
  </si>
  <si>
    <t>骨折，折断</t>
  </si>
  <si>
    <t>/ˈfræktʃə(r)/</t>
  </si>
  <si>
    <t>The X-ray showed a fracture in his left arm.</t>
  </si>
  <si>
    <t>X光片显示他左臂骨折了。</t>
  </si>
  <si>
    <t>他不小心从树上摔下导致了 fracture（骨折）。</t>
  </si>
  <si>
    <t>fract 打破 ure 状，骨折裂纹最心伤。</t>
  </si>
  <si>
    <t>refraction</t>
  </si>
  <si>
    <t>re- (回/向后) + fract (打破/折断) + -ion (名词后缀) -&gt; 光线在界面处被折断 -&gt; 折射</t>
  </si>
  <si>
    <t>折射</t>
  </si>
  <si>
    <t>/rɪˈfrækʃn/</t>
  </si>
  <si>
    <t>Refraction of light causes the pencil to look broken in water.</t>
  </si>
  <si>
    <t>光的折射使铅笔在水中看起来断了。</t>
  </si>
  <si>
    <t>物理课上我们学习了光在水中的 refraction（折射）。</t>
  </si>
  <si>
    <t>re 回 fract 折 ion，光线折射看分明。</t>
  </si>
  <si>
    <t>infraction</t>
  </si>
  <si>
    <t>in- (进入/向内) + fract (打破) + -ion (名词后缀) -&gt; 强行打破法律或规则的边界 -&gt; 违法，违规</t>
  </si>
  <si>
    <t>违犯，违法</t>
  </si>
  <si>
    <t>/ɪnˈfrækʃn/</t>
  </si>
  <si>
    <t>Parking here is a minor infraction of the rules.</t>
  </si>
  <si>
    <t>在这里停车是轻微的违规行为。</t>
  </si>
  <si>
    <t>任何 infraction（违规）行为都会受到惩罚。</t>
  </si>
  <si>
    <t>in 进 fract 破 ion，违规违法不留情。</t>
  </si>
  <si>
    <t>diffract</t>
  </si>
  <si>
    <t>di- (分开) + fract (打破) -&gt; 将光束打散成各个方向 -&gt; 衍射，分散</t>
  </si>
  <si>
    <t>（使）衍射</t>
  </si>
  <si>
    <t>/dɪˈfrækt/</t>
  </si>
  <si>
    <t>The light diffracted as it passed through the small opening.</t>
  </si>
  <si>
    <t>光线穿过小孔时发生了衍射。</t>
  </si>
  <si>
    <t>光穿过缝隙时会 diffract（衍射）开来。</t>
  </si>
  <si>
    <t>di 分 fract 破，光影衍射向四方。</t>
  </si>
  <si>
    <t>fractional</t>
  </si>
  <si>
    <t>fract (打破) + -ion (名词) + -al (形容词后缀) -&gt; 属于一小部分的 -&gt; 微小的，分数的</t>
  </si>
  <si>
    <t>微小的，分数的</t>
  </si>
  <si>
    <t>/ˈfrækʃənl/</t>
  </si>
  <si>
    <t>The cost was only a fractional part of the total budget.</t>
  </si>
  <si>
    <t>这笔费用仅占总预算的一小部分。</t>
  </si>
  <si>
    <t>这次由于误差产生了一点 fractional（微小的）区别。</t>
  </si>
  <si>
    <t>fract ion 加上 al，微小分数好计算。</t>
  </si>
  <si>
    <t>fragility</t>
  </si>
  <si>
    <t>frag (打破) + -il (易于...的) + -ity (性质) -&gt; 容易被打碎的性质 -&gt; 脆弱性</t>
  </si>
  <si>
    <t>脆弱，虚弱</t>
  </si>
  <si>
    <t>/frəˈdʒɪləti/</t>
  </si>
  <si>
    <t>The fragility of the ecosystem is a major concern.</t>
  </si>
  <si>
    <t>生态系统的脆弱性是一个主要关注点。</t>
  </si>
  <si>
    <t>环保主义者担心自然环境的 fragility（脆弱性）。</t>
  </si>
  <si>
    <t>frag il ity 性，物品脆弱要心定。</t>
  </si>
  <si>
    <t>suffrage</t>
  </si>
  <si>
    <t>suf- (在...下面) + frag (打破/碎片) + -e (名词后缀) -&gt; 古人用打碎的陶片投票 -&gt; 投票权，选举权</t>
  </si>
  <si>
    <t>投票权</t>
  </si>
  <si>
    <t>/ˈsʌfrɪdʒ/</t>
  </si>
  <si>
    <t>Women's suffrage was achieved after long struggles.</t>
  </si>
  <si>
    <t>经过长期的斗争，女性获得了投票权。</t>
  </si>
  <si>
    <t>每个公民都应该享有 suffrage（选举权）。</t>
  </si>
  <si>
    <t>suf 下 frag 碎，选举投票权力贵。</t>
  </si>
  <si>
    <t>refugee</t>
  </si>
  <si>
    <t>fug</t>
  </si>
  <si>
    <t>re- (向后/回) + fug (逃) + -ee (被动者) -&gt; 逃回到后方寻求保护的人 -&gt; 难民</t>
  </si>
  <si>
    <t>难民</t>
  </si>
  <si>
    <t>/ˌrefjuˈdʒiː/</t>
  </si>
  <si>
    <t>The country has welcomed thousands of refugees fleeing from the war.</t>
  </si>
  <si>
    <t>这个国家欢迎成千上万逃离战争的难民。</t>
  </si>
  <si>
    <t>这位 refugee（难民）正急着逃往安全地带。</t>
  </si>
  <si>
    <t>re-回 fug 逃 -ee 人，难民逃离受苦深。</t>
  </si>
  <si>
    <t>fugitive</t>
  </si>
  <si>
    <t>fugit</t>
  </si>
  <si>
    <t>fugit (逃) + -ive (人/形容词后缀) -&gt; 正在逃跑的人 -&gt; 逃犯；逃亡的</t>
  </si>
  <si>
    <t>逃犯</t>
  </si>
  <si>
    <t>/ˈfjuːdʒətɪv/</t>
  </si>
  <si>
    <t>The detective spent years chasing the fugitive across different countries.</t>
  </si>
  <si>
    <t>侦探花了好几年时间在不同的国家追踪那名逃犯。</t>
  </si>
  <si>
    <t>那个 fugitive（逃犯）正 fugit（逃跑）向远方。</t>
  </si>
  <si>
    <t>fugit 逃跑 -ive 名，逃犯潜逃没踪影。</t>
  </si>
  <si>
    <t>refuge</t>
  </si>
  <si>
    <t>re- (回) + fug (逃) + -e (名词后缀) -&gt; 逃离危险回到安全的地方 -&gt; 避难所</t>
  </si>
  <si>
    <t>避难所</t>
  </si>
  <si>
    <t>/ˈrefjuːdʒ/</t>
  </si>
  <si>
    <t>They took refuge in a small cave during the storm.</t>
  </si>
  <si>
    <t>暴风雨期间他们在个小洞穴里避难。</t>
  </si>
  <si>
    <t>他在 refuge（避难所）里 re（回）想那次 fug（逃）亡。</t>
  </si>
  <si>
    <t>re-回 fug 逃避风雨，避难所里得安宁。</t>
  </si>
  <si>
    <t>centrifugal</t>
  </si>
  <si>
    <t>centri-</t>
  </si>
  <si>
    <t>centri- (中心) + fug (逃/离) + -al (形容词后缀) -&gt; 离开中心点的运动趋势 -&gt; 离心的</t>
  </si>
  <si>
    <t>/senˈtrɪfjʊɡl/</t>
  </si>
  <si>
    <t>Centrifugal force pushes objects away from the center of rotation.</t>
  </si>
  <si>
    <t>离心力将物体推离旋转中心。</t>
  </si>
  <si>
    <t>centri（中心）fug（逃离）出来的力就是 centrifugal（离心的）力。</t>
  </si>
  <si>
    <t>centri 中心 fug 逃跑，离心力量向外抛。</t>
  </si>
  <si>
    <t>subterfuge</t>
  </si>
  <si>
    <t>subter-</t>
  </si>
  <si>
    <t>subter- (在下面/秘密地) + fug (逃) + -e (名词后缀) -&gt; 秘密地逃避事实或规则 -&gt; 托辞，诡计</t>
  </si>
  <si>
    <t>/ˈsʌbtəfjuːdʒ/</t>
  </si>
  <si>
    <t>She used a clever subterfuge to get out of the meeting.</t>
  </si>
  <si>
    <t>她用了一个巧妙的托辞来逃避会议。</t>
  </si>
  <si>
    <t>由于 subter（秘密地）fug（逃离）真话，他编了个 subterfuge（托辞）。</t>
  </si>
  <si>
    <t>subter 秘密 fug 逃避，诡计托辞是把戏。</t>
  </si>
  <si>
    <t>fugacious</t>
  </si>
  <si>
    <t>fug (逃/走) + -aci (倾向) + -ous (形容词后缀) -&gt; 倾向于逃走的 -&gt; 易逝的，转瞬即逝的</t>
  </si>
  <si>
    <t>/fjuːˈɡeɪʃəs/</t>
  </si>
  <si>
    <t>Youth is fugacious, so we should cherish every moment.</t>
  </si>
  <si>
    <t>青春易逝，所以我们应该珍惜每一刻。</t>
  </si>
  <si>
    <t>美丽如 fugacious（易逝的）云朵，总是在 fug（逃离）。</t>
  </si>
  <si>
    <t>fug 逃 -ous 满身跑，时光易逝留不了。</t>
  </si>
  <si>
    <t>febrifuge</t>
  </si>
  <si>
    <t>febri-</t>
  </si>
  <si>
    <t>febri- (发烧) + fug (逃/赶走) + -e (名词后缀) -&gt; 使发烧逃走的东西 -&gt; 退烧药</t>
  </si>
  <si>
    <t>/ˈfebrɪfjuːdʒ/</t>
  </si>
  <si>
    <t>Aspirin is a common febrifuge used by many people.</t>
  </si>
  <si>
    <t>阿司匹林是许多人常用的退烧药。</t>
  </si>
  <si>
    <t>这药是 febrifuge（退烧药），能让 febri（发烧）fug（逃走）。</t>
  </si>
  <si>
    <t>febri 发烧 fug 逃脱，退烧灵药没话说。</t>
  </si>
  <si>
    <t>lucifugous</t>
  </si>
  <si>
    <t>luci-</t>
  </si>
  <si>
    <t>luci- (光) + fug (逃) + -ous (形容词后缀) -&gt; 逃避光的 -&gt; 避光的，畏光的</t>
  </si>
  <si>
    <t>/luːˈsɪfjʊɡəs/</t>
  </si>
  <si>
    <t>Cockroaches are lucifugous insects that hide during the day.</t>
  </si>
  <si>
    <t>蟑螂是避光的昆虫，白天会躲起来。</t>
  </si>
  <si>
    <t>某些昆虫是 lucifugous（避光的），见到 luci（光）就 fug（逃跑）。</t>
  </si>
  <si>
    <t>luci 见光 fug 逃藏，避光特性暗处旁。</t>
  </si>
  <si>
    <t>finish</t>
  </si>
  <si>
    <t>fin</t>
  </si>
  <si>
    <t>fin (结束) + -ish (动词后缀) -&gt; 使事情到头 -&gt; 结束</t>
  </si>
  <si>
    <t>结束，完成</t>
  </si>
  <si>
    <t>/ˈfɪnɪʃ/</t>
  </si>
  <si>
    <t>Please finish your homework before dinner.</t>
  </si>
  <si>
    <t>请在晚饭前完成你的作业。</t>
  </si>
  <si>
    <t>快点 finish 你的午餐，我们要出发了。</t>
  </si>
  <si>
    <t>fin是结束，ish动词，finish就是做完了。</t>
  </si>
  <si>
    <t>final</t>
  </si>
  <si>
    <t>fin (结束) + -al (形容词后缀) -&gt; 属于结尾部分的 -&gt; 最终的</t>
  </si>
  <si>
    <t>最终的，决赛</t>
  </si>
  <si>
    <t>/ˈfaɪnl/</t>
  </si>
  <si>
    <t>The final exam is scheduled for next Friday.</t>
  </si>
  <si>
    <t>期末考试定在下周五。</t>
  </si>
  <si>
    <t>这场比赛的 final 结果由你决定。</t>
  </si>
  <si>
    <t>fin是尽头，al后缀，final就是最后的。</t>
  </si>
  <si>
    <t>define</t>
  </si>
  <si>
    <t>de- (加强) + fin (界限) + -e (后缀) -&gt; 划定清晰的界限 -&gt; 下定义</t>
  </si>
  <si>
    <t>定义，阐明</t>
  </si>
  <si>
    <t>/dɪˈfaɪn/</t>
  </si>
  <si>
    <t>It is difficult to define the word 'love'.</t>
  </si>
  <si>
    <t>很难给“爱”这个词下定义。</t>
  </si>
  <si>
    <t>我们需要 define 清楚每个人的职责范围。</t>
  </si>
  <si>
    <t>de加强，fin界限，define定义划范围。</t>
  </si>
  <si>
    <t>finite</t>
  </si>
  <si>
    <t>fin (界限) + -ite (形容词后缀) -&gt; 有界限的 -&gt; 有限的</t>
  </si>
  <si>
    <t>有限的</t>
  </si>
  <si>
    <t>/ˈfaɪnaɪt/</t>
  </si>
  <si>
    <t>The Earth has finite resources.</t>
  </si>
  <si>
    <t>地球的资源是有限的。</t>
  </si>
  <si>
    <t>我们的生命是 finite 的，所以要珍惜时间。</t>
  </si>
  <si>
    <t>fin是界限，ite形容词，finite就是有限的。</t>
  </si>
  <si>
    <t>infinite</t>
  </si>
  <si>
    <t>in- (不/无) + fin (界限) + -ite (形容词后缀) -&gt; 没有界限的 -&gt; 无限的</t>
  </si>
  <si>
    <t>无限的，无穷的</t>
  </si>
  <si>
    <t>/ˈɪnfɪnət/</t>
  </si>
  <si>
    <t>The universe seems to be infinite.</t>
  </si>
  <si>
    <t>宇宙似乎是无限的。</t>
  </si>
  <si>
    <t>星空中蕴含着 infinite 的奥秘。</t>
  </si>
  <si>
    <t>in是不，finite有限，infinite就是无限的。</t>
  </si>
  <si>
    <t>confine</t>
  </si>
  <si>
    <t>con- (共同) + fin (界限) + -e (后缀) -&gt; 关在共同的界限内 -&gt; 限制</t>
  </si>
  <si>
    <t>限制，禁闭</t>
  </si>
  <si>
    <t>/kənˈfaɪn/</t>
  </si>
  <si>
    <t>Please confine your remarks to the topic.</t>
  </si>
  <si>
    <t>请把你的发言限制在主题之内。</t>
  </si>
  <si>
    <t>生病让他不得不 confine 在床上休息。</t>
  </si>
  <si>
    <t>con一起，fin界限，confine限制在里面。</t>
  </si>
  <si>
    <t>finance</t>
  </si>
  <si>
    <t>fin (支付/结束债务) + -ance (名词后缀) -&gt; 结算金钱的行为 -&gt; 财务</t>
  </si>
  <si>
    <t>财务，金融</t>
  </si>
  <si>
    <t>/ˈfaɪnæns/</t>
  </si>
  <si>
    <t>He is an expert in international finance.</t>
  </si>
  <si>
    <t>他是国际金融专家。</t>
  </si>
  <si>
    <t>我们要合理管理个人 finance 支出。</t>
  </si>
  <si>
    <t>fin结算，ance名词，finance财务和金融。</t>
  </si>
  <si>
    <t>refine</t>
  </si>
  <si>
    <t>re- (再) + fin (精细/结束) + -e (后缀) -&gt; 再次加工使其达到完美的终点 -&gt; 提炼</t>
  </si>
  <si>
    <t>精炼，提纯，改进</t>
  </si>
  <si>
    <t>/rɪˈfaɪn/</t>
  </si>
  <si>
    <t>Oil is refined to make gasoline.</t>
  </si>
  <si>
    <t>石油经过提炼制成汽油。</t>
  </si>
  <si>
    <t>我们需要 refine 我们的计划，让它更完美。</t>
  </si>
  <si>
    <t>re再次，fin精细，refine提炼变高级。</t>
  </si>
  <si>
    <t>definite</t>
  </si>
  <si>
    <t>de- (加强) + fin (界限) + -ite (形容词后缀) -&gt; 划定了明确界限的 -&gt; 肯定的</t>
  </si>
  <si>
    <t>明确的，肯定的</t>
  </si>
  <si>
    <t>/ˈdefɪnət/</t>
  </si>
  <si>
    <t>I need a definite answer by tomorrow.</t>
  </si>
  <si>
    <t>我明天之前需要一个肯定的答复。</t>
  </si>
  <si>
    <t>他给了我一个 definite 的承诺。</t>
  </si>
  <si>
    <t>de加强，fin界限，definite肯定又明确。</t>
  </si>
  <si>
    <t>definitely</t>
  </si>
  <si>
    <t>adv.</t>
  </si>
  <si>
    <t>de- (加强) + fin (界限) + -ite (形容词后缀) + -ly (副词后缀) -&gt; 带有明确界限地 -&gt; 肯定地</t>
  </si>
  <si>
    <t>肯定地，当然</t>
  </si>
  <si>
    <t>/ˈdefɪnətli/</t>
  </si>
  <si>
    <t>I will definitely be there.</t>
  </si>
  <si>
    <t>我肯定会去的。</t>
  </si>
  <si>
    <t>你 definitely 是对的！</t>
  </si>
  <si>
    <t>definite加ly，definitely肯定地。</t>
  </si>
  <si>
    <t>definition</t>
  </si>
  <si>
    <t>de- (加强) + fin (界限) + -ition (名词后缀) -&gt; 划定界限的过程 -&gt; 定义</t>
  </si>
  <si>
    <t>定义，清晰度</t>
  </si>
  <si>
    <t>/ˌdefɪˈnɪʃn/</t>
  </si>
  <si>
    <t>What is the dictionary definition of success?</t>
  </si>
  <si>
    <t>字典里对成功的定义是什么？</t>
  </si>
  <si>
    <t>这台电视的 definition (清晰度) 非常高。</t>
  </si>
  <si>
    <t>define变名词，definition是定义。</t>
  </si>
  <si>
    <t>infinity</t>
  </si>
  <si>
    <t>in- (无) + fin (界限) + -ity (名词后缀) -&gt; 没有界限的状态 -&gt; 无限</t>
  </si>
  <si>
    <t>无限，无穷大</t>
  </si>
  <si>
    <t>/ɪnˈfɪnəti/</t>
  </si>
  <si>
    <t>The number of stars in the sky is near infinity.</t>
  </si>
  <si>
    <t>天上的星星数量接近无限。</t>
  </si>
  <si>
    <t>To infinity and beyond! (飞向宇宙，浩瀚无垠！)</t>
  </si>
  <si>
    <t>in无，fin界，infinity是无限。</t>
  </si>
  <si>
    <t>flexible</t>
  </si>
  <si>
    <t>flex</t>
  </si>
  <si>
    <t>flex (弯曲) + -ible (能...的) -&gt; 能够被弯曲的 -&gt; 易弯曲的，灵活的</t>
  </si>
  <si>
    <t>灵活的，可弯曲的</t>
  </si>
  <si>
    <t>/ˈfleksəbl/</t>
  </si>
  <si>
    <t>We need to be flexible about our travel plans.</t>
  </si>
  <si>
    <t>我们的旅行计划需要灵活一些。</t>
  </si>
  <si>
    <t>这根橡胶棒非常 flexible，可以任意 bend 它的身体。</t>
  </si>
  <si>
    <t>flex 弯曲 ible 能，灵活多变样样成。</t>
  </si>
  <si>
    <t>reflect</t>
  </si>
  <si>
    <t>flect</t>
  </si>
  <si>
    <t>re- (回) + flect (弯曲) -&gt; 将光线或思维折射回来 -&gt; 反射，沉思</t>
  </si>
  <si>
    <t>反射，反映，思考</t>
  </si>
  <si>
    <t>/rɪˈflekt/</t>
  </si>
  <si>
    <t>The mirror reflects the light perfectly.</t>
  </si>
  <si>
    <t>镜子完美地反射了光线。</t>
  </si>
  <si>
    <t>站在湖边看水面 reflect 的倒影，我开始 reflect 过去的人生。</t>
  </si>
  <si>
    <t>re 向后 flect 弯，反射反省不一般。</t>
  </si>
  <si>
    <t>reflection</t>
  </si>
  <si>
    <t>re- (回) + flect (弯曲) + -ion (名词后缀) -&gt; 向后折回的行为 -&gt; 反射，倒影，沉思</t>
  </si>
  <si>
    <t>反射，倒影，沉思</t>
  </si>
  <si>
    <t>/rɪˈflekʃn/</t>
  </si>
  <si>
    <t>He stared at his reflection in the water.</t>
  </si>
  <si>
    <t>他盯着水中的倒影。</t>
  </si>
  <si>
    <t>深夜里，我看着窗户上的 reflection，陷入了深深的沉思中。</t>
  </si>
  <si>
    <t>re 向后 flect 弯，ion 名词在后面。</t>
  </si>
  <si>
    <t>flex (弯曲) -&gt; 直接作为动词 -&gt; 弯曲，收缩（肌肉）</t>
  </si>
  <si>
    <t>弯曲，屈伸</t>
  </si>
  <si>
    <t>/fleks/</t>
  </si>
  <si>
    <t>He flexed his muscles to show off his strength.</t>
  </si>
  <si>
    <t>他收缩肌肉以展示他的力量。</t>
  </si>
  <si>
    <t>大力士正在 flex 他的胳膊，想证明肌肉很有 power。</t>
  </si>
  <si>
    <t>flex 直接表弯曲，肌肉收缩好力气。</t>
  </si>
  <si>
    <t>deflect</t>
  </si>
  <si>
    <t>de- (离开/向下) + flect (弯曲) -&gt; 使光线或物体弯曲离开原路 -&gt; 使偏斜，转向</t>
  </si>
  <si>
    <t>使偏斜，使转向</t>
  </si>
  <si>
    <t>/dɪˈflekt/</t>
  </si>
  <si>
    <t>The armor deflected the arrow.</t>
  </si>
  <si>
    <t>盔甲使箭偏斜了。</t>
  </si>
  <si>
    <t>守门员伸手 deflect 了足球，让它飞出了 Goal 之外。</t>
  </si>
  <si>
    <t>de 偏离 flect 弯，方向改变路走偏。</t>
  </si>
  <si>
    <t>reflex</t>
  </si>
  <si>
    <t>re- (回) + flex (弯曲) -&gt; 身体接收刺激后立刻“弹回” -&gt; 反射，本能反应</t>
  </si>
  <si>
    <t>反射动作，本能反应</t>
  </si>
  <si>
    <t>/ˈriːfleks/</t>
  </si>
  <si>
    <t>The doctor tested my knee reflexes.</t>
  </si>
  <si>
    <t>医生测试了我的膝跳反射。</t>
  </si>
  <si>
    <t>当球飞向我的脸时，我本能地做出了 reflex 躲避。</t>
  </si>
  <si>
    <t>re 弹回 flex 弯，本能反射反应快。</t>
  </si>
  <si>
    <t>inflexible</t>
  </si>
  <si>
    <t>in- (不) + flex (弯曲) + -ible (能...的) -&gt; 不能弯曲的 -&gt; 僵硬的，不屈不挠的</t>
  </si>
  <si>
    <t>僵硬的，不可改变的</t>
  </si>
  <si>
    <t>/ɪnˈfleksəbl/</t>
  </si>
  <si>
    <t>The boss is very inflexible about working hours.</t>
  </si>
  <si>
    <t>老板在工作时间上非常死板。</t>
  </si>
  <si>
    <t>他的原则非常 inflexible，就像一块无法 bend 的石头。</t>
  </si>
  <si>
    <t>in 代表不 flex 弯，僵硬固执不转弯。</t>
  </si>
  <si>
    <t>inflection</t>
  </si>
  <si>
    <t>in- (入/加强) + flect (弯曲) + -ion (名词后缀) -&gt; 声音在内部发生弯曲变化 -&gt; 语调，屈折变化</t>
  </si>
  <si>
    <t>语调变化，屈折</t>
  </si>
  <si>
    <t>/ɪnˈflekʃn/</t>
  </si>
  <si>
    <t>She spoke with a rising inflection at the end of the sentence.</t>
  </si>
  <si>
    <t>她说话时在句末带了一个升调。</t>
  </si>
  <si>
    <t>通过 inflection 能够听出她说话时的 Emotion（情感）变化。</t>
  </si>
  <si>
    <t>in 内部 flect 弯，语调起伏在里面。</t>
  </si>
  <si>
    <t>genuflect</t>
  </si>
  <si>
    <t>genu-</t>
  </si>
  <si>
    <t>genu- (膝盖) + flect (弯曲) -&gt; 膝盖弯曲 -&gt; 跪拜</t>
  </si>
  <si>
    <t>跪拜，屈从</t>
  </si>
  <si>
    <t>/ˈdʒenjuflekt/</t>
  </si>
  <si>
    <t>They genuflected before the altar.</t>
  </si>
  <si>
    <t>他们在祭坛前跪拜。</t>
  </si>
  <si>
    <t>信徒们在圣地 genuflect，表示虔诚的 respect。</t>
  </si>
  <si>
    <t>genu 膝盖 flect 弯，双膝跪地表诚虔。</t>
  </si>
  <si>
    <t>circumflex</t>
  </si>
  <si>
    <t>circum-</t>
  </si>
  <si>
    <t>circum- (环绕) + flex (弯曲) -&gt; 弯曲成弧形的形状 -&gt; 扬抑符（如字母上的^）</t>
  </si>
  <si>
    <t>扬抑符，变音符号</t>
  </si>
  <si>
    <t>/ˈsɜːrkəmfleks/</t>
  </si>
  <si>
    <t>Some French vowels take a circumflex.</t>
  </si>
  <si>
    <t>一些法语元音带有扬抑符。</t>
  </si>
  <si>
    <t>法语字母上面那个像小帽子一样的 circumflex 就像是一道弯曲的 circle。</t>
  </si>
  <si>
    <t>circum 环绕 flex 弯，拼音符号帽子尖。</t>
  </si>
  <si>
    <t>fluent</t>
  </si>
  <si>
    <t>flu</t>
  </si>
  <si>
    <t>flu (流) + -ent (形容词后缀) -&gt; 说话像流水一样不间断 -&gt; 流利的</t>
  </si>
  <si>
    <t>流利的</t>
  </si>
  <si>
    <t>/ˈfluːənt/</t>
  </si>
  <si>
    <t>She is fluent in five different languages.</t>
  </si>
  <si>
    <t>她能流利地使用五种不同的语言。</t>
  </si>
  <si>
    <t>他口语非常 fluent，说话像水流一样顺畅。</t>
  </si>
  <si>
    <t>flu是流，ent是缀，说话流利不费劲。</t>
  </si>
  <si>
    <t>fluid</t>
  </si>
  <si>
    <t>flu (流) + -id (形容词后缀) -&gt; 具有流动性质的物体 -&gt; 流体</t>
  </si>
  <si>
    <t>液体；流动的</t>
  </si>
  <si>
    <t>/ˈfluːɪd/</t>
  </si>
  <si>
    <t>The situation is still fluid and could change rapidly.</t>
  </si>
  <si>
    <t>形势仍不稳定，可能会迅速发生变化。</t>
  </si>
  <si>
    <t>实验室里的 fluid 正在试管里缓缓流动。</t>
  </si>
  <si>
    <t>flu是流，id是物，流动液体是流体。</t>
  </si>
  <si>
    <t>influence</t>
  </si>
  <si>
    <t>in- (向内) + flu (流) + -ence (名词后缀) -&gt; 像水一样流进人的心智 -&gt; 影响</t>
  </si>
  <si>
    <t>影响</t>
  </si>
  <si>
    <t>/ˈɪnfluəns/</t>
  </si>
  <si>
    <t>Peer pressure can have a strong influence on teenagers.</t>
  </si>
  <si>
    <t>同辈压力对青少年有很大的影响。</t>
  </si>
  <si>
    <t>这种思想已经 influence 了很多人，深深流进他们的脑海。</t>
  </si>
  <si>
    <t>in进flu流，影响力量悄悄留。</t>
  </si>
  <si>
    <t>affluent</t>
  </si>
  <si>
    <t>af-</t>
  </si>
  <si>
    <t>af- (去/向) + flu (流) + -ent (形容词后缀) -&gt; 财富源源不断地流向某人 -&gt; 富裕的</t>
  </si>
  <si>
    <t>富裕的</t>
  </si>
  <si>
    <t>/ˈæfluənt/</t>
  </si>
  <si>
    <t>They live in an affluent neighborhood of the city.</t>
  </si>
  <si>
    <t>他们住在该市的一个富裕社区。</t>
  </si>
  <si>
    <t>这个 affluent 的家庭，金钱就像喷泉一样流出来。</t>
  </si>
  <si>
    <t>af加强flu流，钱多富裕不用愁。</t>
  </si>
  <si>
    <t>fluctuate</t>
  </si>
  <si>
    <t>-ct-</t>
  </si>
  <si>
    <t>flu (流) + -ct- (连接) + -uate (动词后缀) -&gt; 像波浪一样流动起伏 -&gt; 波动</t>
  </si>
  <si>
    <t>波动</t>
  </si>
  <si>
    <t>/ˈflʌktʃueɪt/</t>
  </si>
  <si>
    <t>Oil prices fluctuate according to supply and demand.</t>
  </si>
  <si>
    <t>石油价格根据供需情况而波动。</t>
  </si>
  <si>
    <t>股市在不断 fluctuate，就像不稳定的水流一样起伏。</t>
  </si>
  <si>
    <t>flu流ate动，价格高低在波动。</t>
  </si>
  <si>
    <t>confluence</t>
  </si>
  <si>
    <t>con- (共同) + flu (流) + -ence (名词后缀) -&gt; 几股水流共同流向一处 -&gt; 汇合</t>
  </si>
  <si>
    <t>汇合点</t>
  </si>
  <si>
    <t>/ˈkɒnfluəns/</t>
  </si>
  <si>
    <t>The city was built at the confluence of two rivers.</t>
  </si>
  <si>
    <t>这座城市建在两条河流的交汇处。</t>
  </si>
  <si>
    <t>在这两条河流的 confluence，我们看到两股水汇合了。</t>
  </si>
  <si>
    <t>con是合，flu是流，江河汇合在此头。</t>
  </si>
  <si>
    <t>superfluous</t>
  </si>
  <si>
    <t>super-</t>
  </si>
  <si>
    <t>super- (超过) + flu (流) + -ous (形容词后缀) -&gt; 流出的量已经超过了需求 -&gt; 多余的</t>
  </si>
  <si>
    <t>多余的</t>
  </si>
  <si>
    <t>/suːˈpɜːfluəs/</t>
  </si>
  <si>
    <t>She gave me a lot of superfluous information.</t>
  </si>
  <si>
    <t>她给了我很多多余的信息。</t>
  </si>
  <si>
    <t>这段描述太 superfluous 了，就像流出的多余废话。</t>
  </si>
  <si>
    <t>super过，flu流，多余水分全流走。</t>
  </si>
  <si>
    <t>influx</t>
  </si>
  <si>
    <t>flux</t>
  </si>
  <si>
    <t>in- (向内) + flux (流) -&gt; 向内部的大量流动 -&gt; 涌入</t>
  </si>
  <si>
    <t>大量涌入</t>
  </si>
  <si>
    <t>/ˈɪnflʌks/</t>
  </si>
  <si>
    <t>The city is expecting a massive influx of tourists.</t>
  </si>
  <si>
    <t>这座城市预计会有大量的游客涌入。</t>
  </si>
  <si>
    <t>长假期间，景区迎来了游客的 influx，到处都是人流。</t>
  </si>
  <si>
    <t>in是进，flux流，人潮涌入不回头。</t>
  </si>
  <si>
    <t>efflux</t>
  </si>
  <si>
    <t>ef- (向外) + flux (流) -&gt; 向外流出 -&gt; 流出</t>
  </si>
  <si>
    <t>流出</t>
  </si>
  <si>
    <t>/ˈiːflʌks/</t>
  </si>
  <si>
    <t>The doctor measured the efflux of fluid from the wound.</t>
  </si>
  <si>
    <t>医生测量了伤口流出的液体量。</t>
  </si>
  <si>
    <t>这根水管发生了 efflux，里面的液体全部流到了外面。</t>
  </si>
  <si>
    <t>ef向外，flux流，液体向外尽情流。</t>
  </si>
  <si>
    <t>mellifluous</t>
  </si>
  <si>
    <t>melli-</t>
  </si>
  <si>
    <t>melli- (蜂蜜) + flu (流) + -ous (形容词后缀) -&gt; 像蜂蜜一样流出的 -&gt; 甜美的</t>
  </si>
  <si>
    <t>悦耳的；流畅的</t>
  </si>
  <si>
    <t>/meˈlɪfluəs/</t>
  </si>
  <si>
    <t>The singer had a mellifluous voice that charmed the audience.</t>
  </si>
  <si>
    <t>那位歌手拥有甜美的嗓音，令观众陶醉。</t>
  </si>
  <si>
    <t>她的歌声 mellifluous，听起来像流动的蜂蜜一样甜。</t>
  </si>
  <si>
    <t>melli蜜，flu是流，歌声甜美像蜜流。</t>
  </si>
  <si>
    <t>factory</t>
  </si>
  <si>
    <t>fac</t>
  </si>
  <si>
    <t>-t-</t>
  </si>
  <si>
    <t>fac (制造) + -t- (连字符) + -ory (地点) -&gt; 制造东西的地方 -&gt; 工厂</t>
  </si>
  <si>
    <t>工厂</t>
  </si>
  <si>
    <t>/ˈfæktəri/</t>
  </si>
  <si>
    <t>The factory produces thousands of cars every month.</t>
  </si>
  <si>
    <t>这家工厂每月生产数千辆汽车。</t>
  </si>
  <si>
    <t>在这个 factory 里，大家都在努力 fac (制造) 财富。</t>
  </si>
  <si>
    <t>fac是做，ory地点，工厂里面忙个遍。</t>
  </si>
  <si>
    <t>perfect</t>
  </si>
  <si>
    <t>fect</t>
  </si>
  <si>
    <t>per- (彻底) + fect (做) +  -&gt; 彻底做完了的，没有任何缺憾 -&gt; 完美的</t>
  </si>
  <si>
    <t>完美的</t>
  </si>
  <si>
    <t>/ˈpɜːrfɪkt/</t>
  </si>
  <si>
    <t>Practice makes perfect.</t>
  </si>
  <si>
    <t>熟能生巧（练习成就完美）。</t>
  </si>
  <si>
    <t>只有 per (彻底) 努力地 fect (做)，才能达到 perfect 的境界。</t>
  </si>
  <si>
    <t>per是彻底，fect是做，完美结果没法说。</t>
  </si>
  <si>
    <t>effect</t>
  </si>
  <si>
    <t>ef- (出) + fect (做) +  -&gt; 做出来的东西 -&gt; 效果</t>
  </si>
  <si>
    <t>效果，影响</t>
  </si>
  <si>
    <t>/ɪˈfekt/</t>
  </si>
  <si>
    <t>The medicine had an immediate effect.</t>
  </si>
  <si>
    <t>这种药立刻见效了。</t>
  </si>
  <si>
    <t>这个药 ef (出) 现了很好的 fect (做功) 结果，就是有 effect。</t>
  </si>
  <si>
    <t>ef向外，fect去做，产生效果没差错。</t>
  </si>
  <si>
    <t>affect</t>
  </si>
  <si>
    <t>af- (去/向) + fect (做) -&gt; 去对他/它做动作 -&gt; 影响</t>
  </si>
  <si>
    <t>/əˈfekt/</t>
  </si>
  <si>
    <t>The cold weather affected the plants.</t>
  </si>
  <si>
    <t>寒冷的天气影响了植物。</t>
  </si>
  <si>
    <t>你的情绪 af (去) 往我这里 fect (做功)，就是在 affect 我。</t>
  </si>
  <si>
    <t>af是去，fect是做，影响他人真难过。</t>
  </si>
  <si>
    <t>defect</t>
  </si>
  <si>
    <t>de- (去掉/坏) + fect (做) +  -&gt; 做坏了，或者做少了 -&gt; 缺陷</t>
  </si>
  <si>
    <t>缺点，缺陷</t>
  </si>
  <si>
    <t>/ˈdiːfekt/</t>
  </si>
  <si>
    <t>The toy was recalled because of a mechanical defect.</t>
  </si>
  <si>
    <t>由于机械故障，这个玩具被召回了。</t>
  </si>
  <si>
    <t>这个零件 de (变坏) 了，说明它在 fect (制造) 过程中有 defect。</t>
  </si>
  <si>
    <t>de是变坏，fect是做，出现缺陷是罪过。</t>
  </si>
  <si>
    <t>infect</t>
  </si>
  <si>
    <t>in- (入) + fect (做) +  -&gt; (病菌)进入身体里做坏事 -&gt; 感染</t>
  </si>
  <si>
    <t>感染，传染</t>
  </si>
  <si>
    <t>/ɪnˈfekt/</t>
  </si>
  <si>
    <t>The wound was infected with bacteria.</t>
  </si>
  <si>
    <t>伤口被细菌感染了。</t>
  </si>
  <si>
    <t>病毒 in (进入) 以后拼命 fect (做坏事)，导致了 infect。</t>
  </si>
  <si>
    <t>in是进入，fect是做，感染之后火在烧。</t>
  </si>
  <si>
    <t>manufacture</t>
  </si>
  <si>
    <t>manu-</t>
  </si>
  <si>
    <t>manu- (手) + fac (做) + -t- (连字符) + -ure (名词/动词后缀) -&gt; 用手制造 -&gt; 制造</t>
  </si>
  <si>
    <t>（大量）制造</t>
  </si>
  <si>
    <t>/ˌmænjuˈfæktʃər/</t>
  </si>
  <si>
    <t>The company manufactures mobile phones.</t>
  </si>
  <si>
    <t>这家公司生产手机。</t>
  </si>
  <si>
    <t>在没有机器的年代，manu (手) 是唯一的 fac (制造) 工具，这就是 manufacture。</t>
  </si>
  <si>
    <t>manu是手，fac是做，工业制造大批量。</t>
  </si>
  <si>
    <t>artifact</t>
  </si>
  <si>
    <t>arti-</t>
  </si>
  <si>
    <t>arti- (艺术/技巧) + fac (做) + -t (名词后缀) -&gt; 用技巧制造出来的东西 -&gt; 人工制品/手工艺品</t>
  </si>
  <si>
    <t>人工制品</t>
  </si>
  <si>
    <t>/ˈɑːrtɪfækt/</t>
  </si>
  <si>
    <t>The museum displays ancient Egyptian artifacts.</t>
  </si>
  <si>
    <t>博物馆展示古埃及的人工制品。</t>
  </si>
  <si>
    <t>这个 arti (手艺) 极佳的 fac (制造) 品是个 artifact。</t>
  </si>
  <si>
    <t>arti手艺，fac去制造，精美制品真奇妙。</t>
  </si>
  <si>
    <t>facilitate</t>
  </si>
  <si>
    <t>-il-</t>
  </si>
  <si>
    <t>fac (做) + -il- (易于) + -itate (动词后缀) -&gt; 使事情变得好做 -&gt; 促进/使便利</t>
  </si>
  <si>
    <t>促进，使便利</t>
  </si>
  <si>
    <t>/fəˈsɪlɪteɪt/</t>
  </si>
  <si>
    <t>Computers can facilitate language learning.</t>
  </si>
  <si>
    <t>计算机可以促进语言学习。</t>
  </si>
  <si>
    <t>为了更好 fac (做)，我们需要这些工具来 facilitate 进程。</t>
  </si>
  <si>
    <t>fac去做，易于操作，促进成功效率高。</t>
  </si>
  <si>
    <t>deficient</t>
  </si>
  <si>
    <t>fic</t>
  </si>
  <si>
    <t>de- (掉) + fic (做) + -ient (形容词后缀) -&gt; 做得不够，掉了一块 -&gt; 缺乏的/不足的</t>
  </si>
  <si>
    <t>缺乏的，不足的</t>
  </si>
  <si>
    <t>/dɪˈfɪʃnt/</t>
  </si>
  <si>
    <t>The diet is deficient in Vitamin C.</t>
  </si>
  <si>
    <t>这饮食中缺乏维生素C。</t>
  </si>
  <si>
    <t>如果 fect (做) 的时候 de (掉) 了链子，就是 deficient。</t>
  </si>
  <si>
    <t>de是少，fic是做，缺乏不足不好过。</t>
  </si>
  <si>
    <t>offer</t>
  </si>
  <si>
    <t>ob-</t>
  </si>
  <si>
    <t>fer</t>
  </si>
  <si>
    <t>ob- (向着) + fer (带) -&gt; 带着东西向某人走去 -&gt; 提供</t>
  </si>
  <si>
    <t>提供，出价</t>
  </si>
  <si>
    <t>/ˈɒfə(r)/</t>
  </si>
  <si>
    <t>They decided to offer him the job.</t>
  </si>
  <si>
    <t>他们决定向他提供这份工作。</t>
  </si>
  <si>
    <t>他 offer 给我的建议，其实是想把机会 carry 给我。</t>
  </si>
  <si>
    <t>带着东西向你走，offer 提供在前头。</t>
  </si>
  <si>
    <t>prefer</t>
  </si>
  <si>
    <t>pre-</t>
  </si>
  <si>
    <t>pre- (在前面) + fer (拿/带) -&gt; 拿在更前面的位置 -&gt; 更喜欢</t>
  </si>
  <si>
    <t>更喜欢，宁愿</t>
  </si>
  <si>
    <t>/prɪˈfɜː(r)/</t>
  </si>
  <si>
    <t>I prefer tea to coffee.</t>
  </si>
  <si>
    <t>比起咖啡，我更喜欢茶。</t>
  </si>
  <si>
    <t>在所有选项中 pre- 提前 carry 出来的，就是我最 prefer 的。</t>
  </si>
  <si>
    <t>拿在前面排第一，prefer 喜欢没道理。</t>
  </si>
  <si>
    <t>refer</t>
  </si>
  <si>
    <t>re- (回/向后) + fer (带) -&gt; 将注意力带回到某处 -&gt; 提到，查阅</t>
  </si>
  <si>
    <t>提到，参考</t>
  </si>
  <si>
    <t>/rɪˈfɜː(r)/</t>
  </si>
  <si>
    <t>Please refer to the dictionary for the meaning.</t>
  </si>
  <si>
    <t>请查阅词典了解这个词的意思。</t>
  </si>
  <si>
    <t>把问题 re- 带回给书本，就是在 refer 参考资料。</t>
  </si>
  <si>
    <t>带回原点找依据，refer 参考提建议。</t>
  </si>
  <si>
    <t>transfer</t>
  </si>
  <si>
    <t>trans- (穿过/跨越) + fer (带) -&gt; 从一个地方带到另一个地方 -&gt; 转移</t>
  </si>
  <si>
    <t>转移，转学，转乘</t>
  </si>
  <si>
    <t>/trænsˈfɜː(r)/</t>
  </si>
  <si>
    <t>The company decided to transfer him to London.</t>
  </si>
  <si>
    <t>公司决定将他调往伦敦。</t>
  </si>
  <si>
    <t>通过 trans- 跨越把东西 carry 过去，就是 transfer 转移。</t>
  </si>
  <si>
    <t>跨越空间带过去，transfer 转移别迟疑。</t>
  </si>
  <si>
    <t>differ</t>
  </si>
  <si>
    <t>dis-</t>
  </si>
  <si>
    <t>dis- (分开) + fer (带) -&gt; 带着走开，方向各异 -&gt; 相异，不同</t>
  </si>
  <si>
    <t>相异，意见分歧</t>
  </si>
  <si>
    <t>/ˈdɪfə(r)/</t>
  </si>
  <si>
    <t>The two brothers differ in their views on politics.</t>
  </si>
  <si>
    <t>两兄弟在政治观点上存在分歧。</t>
  </si>
  <si>
    <t>想法 dis- 分开 carry，结果肯定 differ 不相同。</t>
  </si>
  <si>
    <t>分开带走各不同，differ 差异在其中。</t>
  </si>
  <si>
    <t>suffer</t>
  </si>
  <si>
    <t>sub-</t>
  </si>
  <si>
    <t>sub- (在下面) + fer (承载) -&gt; 在压力之下承载 -&gt; 遭受，忍受</t>
  </si>
  <si>
    <t>遭受，受苦</t>
  </si>
  <si>
    <t>/ˈsʌfə(r)/</t>
  </si>
  <si>
    <t>Many people suffer from headaches.</t>
  </si>
  <si>
    <t>许多人深受头痛之苦。</t>
  </si>
  <si>
    <t>在 sub- 下面苦苦 carry 重担，就是在 suffer 遭受磨难。</t>
  </si>
  <si>
    <t>压在下面带重担，suffer 受苦心里难。</t>
  </si>
  <si>
    <t>infer</t>
  </si>
  <si>
    <t>in- (入/向内) + fer (带) -&gt; 从事实内部带出结论 -&gt; 推断</t>
  </si>
  <si>
    <t>推断，推定</t>
  </si>
  <si>
    <t>/ɪnˈfɜː(r)/</t>
  </si>
  <si>
    <t>What can you infer from the text?</t>
  </si>
  <si>
    <t>你能从文中推断出什么？</t>
  </si>
  <si>
    <t>从已知信息 in- 向内 carry 出逻辑，就是在 infer 推断。</t>
  </si>
  <si>
    <t>带入逻辑找线索，infer 推断没得错。</t>
  </si>
  <si>
    <t>conference</t>
  </si>
  <si>
    <t>con- (共同) + fer (带) + -ence (名词后缀) -&gt; 把想法带到一起的行为 -&gt; 会议</t>
  </si>
  <si>
    <t>会议，讨论会</t>
  </si>
  <si>
    <t>/ˈkɒnfərəns/</t>
  </si>
  <si>
    <t>She is attending a business conference.</t>
  </si>
  <si>
    <t>她正在参加一个商务会议。</t>
  </si>
  <si>
    <t>大家 con- 聚在一起 carry 观点，构成了一场 conference。</t>
  </si>
  <si>
    <t>聚在一起带主意，conference 开会议。</t>
  </si>
  <si>
    <t>fertile</t>
  </si>
  <si>
    <t>fer (生产/承载) + -tile (易于...的) -&gt; 容易生产果实的 -&gt; 肥沃的</t>
  </si>
  <si>
    <t>肥沃的，多产的</t>
  </si>
  <si>
    <t>/ˈfɜːtaɪl/</t>
  </si>
  <si>
    <t>The soil is extremely fertile.</t>
  </si>
  <si>
    <t>这片土地非常肥沃。</t>
  </si>
  <si>
    <t>能不断 carry 产出庄稼的土地，就是 fertile 的。</t>
  </si>
  <si>
    <t>能够承载产果实，fertile 肥沃好品质。</t>
  </si>
  <si>
    <t>circumference</t>
  </si>
  <si>
    <t>circum- (环绕) + fer (带) + -ence (名词后缀) -&gt; 环绕带一圈的长度 -&gt; 圆周</t>
  </si>
  <si>
    <t>圆周，周长</t>
  </si>
  <si>
    <t>/səˈkʌmfərəns/</t>
  </si>
  <si>
    <t>Calculate the circumference of this circle.</t>
  </si>
  <si>
    <t>计算这个圆的周长。</t>
  </si>
  <si>
    <t>沿着圆 circum- 环绕 carry 一圈，就是 circumference。</t>
  </si>
  <si>
    <t>环绕一周带长线，circumference 圆周见。</t>
  </si>
  <si>
    <t>defer</t>
  </si>
  <si>
    <t>de- (离开/向下) + fer (带) -&gt; 带着离开当前时间点 -&gt; 推迟</t>
  </si>
  <si>
    <t>推迟，延期</t>
  </si>
  <si>
    <t>/dɪˈfɜː(r)/</t>
  </si>
  <si>
    <t>They decided to defer the decision until next week.</t>
  </si>
  <si>
    <t>他们决定将决定推迟到下周。</t>
  </si>
  <si>
    <t>把任务 de- 向远处 carry，就是 defer 延期。</t>
  </si>
  <si>
    <t>带离当前时间点，defer 推迟再露面。</t>
  </si>
  <si>
    <t>ferry</t>
  </si>
  <si>
    <t>fer (承载/搬运) + -ry (名词后缀/场所) -&gt; 承载运送的工具 -&gt; 渡船</t>
  </si>
  <si>
    <t>渡船，摆渡</t>
  </si>
  <si>
    <t>/ˈferi/</t>
  </si>
  <si>
    <t>We took the ferry across the river.</t>
  </si>
  <si>
    <t>我们乘渡船过了河。</t>
  </si>
  <si>
    <t>这艘 ferry 的主要功能就是 carry 乘客。</t>
  </si>
  <si>
    <t>水上承载又运送，ferry 渡船来摆弄。</t>
  </si>
  <si>
    <t>confidence</t>
  </si>
  <si>
    <t>fid</t>
  </si>
  <si>
    <t>con- (加强) + fid (信任) + -ence (名词后缀) -&gt; 给予全部信任的状态 -&gt; 信心</t>
  </si>
  <si>
    <t>信心，信任</t>
  </si>
  <si>
    <t>/ˈkɒnfɪdəns/</t>
  </si>
  <si>
    <t>She has total confidence in her teacher.</t>
  </si>
  <si>
    <t>她对她的老师充满信心。</t>
  </si>
  <si>
    <t>我们要对自己的能力有 confidence，充满信心才能成功。</t>
  </si>
  <si>
    <t>大家一起 con，信任 fid 来，信心 ence 显。</t>
  </si>
  <si>
    <t>confident</t>
  </si>
  <si>
    <t>con- (加强) + fid (信任) + -ent (形容词后缀) -&gt; 感到完全信任的 -&gt; 自信的</t>
  </si>
  <si>
    <t>自信的，确信的</t>
  </si>
  <si>
    <t>/ˈkɒnfɪdənt/</t>
  </si>
  <si>
    <t>The player was confident that he would win.</t>
  </si>
  <si>
    <t>运动员确信他会赢。</t>
  </si>
  <si>
    <t>他是一个非常 confident 的人，无论做什么都非常自信。</t>
  </si>
  <si>
    <t>完全 con 信任 fid，做事很有 ent 自信。</t>
  </si>
  <si>
    <t>confide</t>
  </si>
  <si>
    <t>con- (加强) + fid (信任) + -e (动词后缀) -&gt; 因为信任而交托某事 -&gt; 吐露，委托</t>
  </si>
  <si>
    <t>吐露，委托</t>
  </si>
  <si>
    <t>/kənˈfaɪd/</t>
  </si>
  <si>
    <t>He confided his secrets to his best friend.</t>
  </si>
  <si>
    <t>他把秘密吐露给了最好的朋友。</t>
  </si>
  <si>
    <t>我愿意把这个秘密 confide 给你，请不要告诉别人。</t>
  </si>
  <si>
    <t>信任 fid 加 con，秘密吐露心里安。</t>
  </si>
  <si>
    <t>confidential</t>
  </si>
  <si>
    <t>con- (加强) + fid (信任) + -ent (后缀) + -ial (形容词后缀) -&gt; 基于极度信任而产生不外传的 -&gt; 机密的</t>
  </si>
  <si>
    <t>机密的，秘密的</t>
  </si>
  <si>
    <t>/ˌkɒnfɪˈdenʃl/</t>
  </si>
  <si>
    <t>These documents are strictly confidential.</t>
  </si>
  <si>
    <t>这些文件是严格保密的。</t>
  </si>
  <si>
    <t>这份报告是 confidential 的，里面的机密绝不能外泄。</t>
  </si>
  <si>
    <t>机密性质 ial，信任 fid 藏里边。</t>
  </si>
  <si>
    <t>diffident</t>
  </si>
  <si>
    <t>dif- (不) + fid (信任) + -ent (形容词后缀) -&gt; 对自己不信任的 -&gt; 缺乏自信的</t>
  </si>
  <si>
    <t>缺乏自信的，羞怯的</t>
  </si>
  <si>
    <t>/ˈdɪfɪdənt/</t>
  </si>
  <si>
    <t>He was too diffident to express his opinion.</t>
  </si>
  <si>
    <t>他太没自信了，不敢表达自己的观点。</t>
  </si>
  <si>
    <t>由于太 diffident，他在众人面前表现得很羞怯。</t>
  </si>
  <si>
    <t>dif 是不 fid 是信，羞怯没自信。</t>
  </si>
  <si>
    <t>fidelity</t>
  </si>
  <si>
    <t>fidel</t>
  </si>
  <si>
    <t>fidel (忠诚/信任) + -ity (性质/状态) -&gt; 忠诚的状态 -&gt; 忠诚，保真度</t>
  </si>
  <si>
    <t>忠诚，保真度</t>
  </si>
  <si>
    <t>/fɪˈdeləti/</t>
  </si>
  <si>
    <t>The company values the fidelity of its employees.</t>
  </si>
  <si>
    <t>公司非常重视员工的忠诚度。</t>
  </si>
  <si>
    <t>婚姻需要 fidelity，音响也讲究高 fidelity（保真度）。</t>
  </si>
  <si>
    <t>忠诚 fidel 性质 ity，真诚度来放第一。</t>
  </si>
  <si>
    <t>perfidious</t>
  </si>
  <si>
    <t>per- (离开/坏) + fid (信任) + -i (连接词) + -ous (形容词后缀) -&gt; 违背信任的 -&gt; 背信弃义的</t>
  </si>
  <si>
    <t>背信弃义的，不忠的</t>
  </si>
  <si>
    <t>/pəˈfɪdiəs/</t>
  </si>
  <si>
    <t>She described him as a perfidious lover.</t>
  </si>
  <si>
    <t>她把他形容为一个背信弃义的情人。</t>
  </si>
  <si>
    <t>那个 perfidious 的人背叛了所有信任他的朋友。</t>
  </si>
  <si>
    <t>per 是坏 fid 是信，背信弃义太可恨。</t>
  </si>
  <si>
    <t>confidant</t>
  </si>
  <si>
    <t>con- (加强) + fid (信任) + -ant (人后缀) -&gt; 可以完全信任并倾诉秘密的人 -&gt; 知己</t>
  </si>
  <si>
    <t>知己，心腹</t>
  </si>
  <si>
    <t>/ˈkɒnfɪdænt/</t>
  </si>
  <si>
    <t>He is my closest confidant.</t>
  </si>
  <si>
    <t>他是我最亲密的知己。</t>
  </si>
  <si>
    <t>他是我的 confidant，我所有的秘密他都知道。</t>
  </si>
  <si>
    <t>con 是加强 fid 信任，ant 知己最知心。</t>
  </si>
  <si>
    <t>infidel</t>
  </si>
  <si>
    <t>in- (不) + fidel (信仰/信任) -&gt; 没有共同信仰的人 -&gt; 异教徒，无信仰者</t>
  </si>
  <si>
    <t>异教徒</t>
  </si>
  <si>
    <t>/ˈɪnfɪdəl/</t>
  </si>
  <si>
    <t>The holy war was against the infidels.</t>
  </si>
  <si>
    <t>那场圣战是针对异教徒的。</t>
  </si>
  <si>
    <t>在古代，不同信仰的人常被视为 infidel。</t>
  </si>
  <si>
    <t>in 是不来 fidel 信，异教之徒没信仰。</t>
  </si>
  <si>
    <t>affidavit</t>
  </si>
  <si>
    <t>af- (去/向) + fid (信任/宣誓) + -avit (拉丁后缀) -&gt; 庄重地承诺可信的话语 -&gt; 宣誓书</t>
  </si>
  <si>
    <t>宣誓书</t>
  </si>
  <si>
    <t>/ˌæfəˈdeɪvɪt/</t>
  </si>
  <si>
    <t>The witness signed an affidavit.</t>
  </si>
  <si>
    <t>证人签署了一份宣誓书。</t>
  </si>
  <si>
    <t>在法庭上，证人需要签署一份正式的 affidavit。</t>
  </si>
  <si>
    <t>af 去 fid 誓言，宣誓书来证词全。</t>
  </si>
  <si>
    <t>endocrine</t>
  </si>
  <si>
    <t>crin</t>
  </si>
  <si>
    <t>endo- (内部) + crin (分泌) -&gt; 分泌到身体内部血液中的 -&gt; 内分泌的</t>
  </si>
  <si>
    <t>内分泌的</t>
  </si>
  <si>
    <t>/ˈendəkrɪn/</t>
  </si>
  <si>
    <t>The endocrine system regulates hormones in the body.</t>
  </si>
  <si>
    <t>内分泌系统调节体内的荷尔蒙。</t>
  </si>
  <si>
    <t>身体内部 endo 分泌 crin 激素，就是 endocrine 系统。</t>
  </si>
  <si>
    <t>内部分泌内分泌，endocrine 莫忘记。</t>
  </si>
  <si>
    <t>endoscopy</t>
  </si>
  <si>
    <t>scop</t>
  </si>
  <si>
    <t>endo- (内部) + scop (观察) + -y (名词后缀) -&gt; 观察内部器官的操作 -&gt; 内窥镜检查</t>
  </si>
  <si>
    <t>内窥镜检查</t>
  </si>
  <si>
    <t>/enˈdɒskəpi/</t>
  </si>
  <si>
    <t>The doctor performed an endoscopy to check his stomach.</t>
  </si>
  <si>
    <t>医生进行了内窥镜检查以检查他的胃部。</t>
  </si>
  <si>
    <t>用镜子看 scop 身体里面 endo，这就是 endoscopy。</t>
  </si>
  <si>
    <t>里面看个够，endoscopy 内窥术。</t>
  </si>
  <si>
    <t>endogenous</t>
  </si>
  <si>
    <t>endo- (内部) + gen (产生) + -ous (形容词后缀) -&gt; 在内部产生的 -&gt; 内源性的</t>
  </si>
  <si>
    <t>内生的，内源性的</t>
  </si>
  <si>
    <t>/enˈdɒdʒənəs/</t>
  </si>
  <si>
    <t>Endogenous growth comes from within the economy.</t>
  </si>
  <si>
    <t>内源性增长来自经济体内部。</t>
  </si>
  <si>
    <t>在 inside 生成 gen 的力量是 endogenous 的。</t>
  </si>
  <si>
    <t>内部产生 gen，内源 endogenous 真。</t>
  </si>
  <si>
    <t>endothermic</t>
  </si>
  <si>
    <t>endo- (内部) + therm (热) + -ic (形容词后缀) -&gt; 热量进入内部的 -&gt; 吸热的</t>
  </si>
  <si>
    <t>吸热的</t>
  </si>
  <si>
    <t>/ˌendəʊˈθɜːmɪk/</t>
  </si>
  <si>
    <t>An endothermic reaction absorbs heat from its surroundings.</t>
  </si>
  <si>
    <t>吸热反应从周围环境中吸收热量。</t>
  </si>
  <si>
    <t>把热量 therm 往里 endo 带，就是 endothermic 反应。</t>
  </si>
  <si>
    <t>热量往里吸，endothermic 吸热气。</t>
  </si>
  <si>
    <t>endoskeleton</t>
  </si>
  <si>
    <t>skeleton</t>
  </si>
  <si>
    <t>endo- (内部) + skeleton (骨骼) -&gt; 内部的骨骼 -&gt; 内骨骼</t>
  </si>
  <si>
    <t>内骨骼</t>
  </si>
  <si>
    <t>/ˌendəʊˈskelɪtn/</t>
  </si>
  <si>
    <t>Humans have an endoskeleton made of bone and cartilage.</t>
  </si>
  <si>
    <t>人类拥有由骨头和软骨构成的内骨骼。</t>
  </si>
  <si>
    <t>哺乳动物的 skeleton 都在 endo，叫做 endoskeleton。</t>
  </si>
  <si>
    <t>骨头在里面，endoskeleton 内骨骼。</t>
  </si>
  <si>
    <t>endotoxin</t>
  </si>
  <si>
    <t>toxin</t>
  </si>
  <si>
    <t>endo- (内部) + toxin (毒素) -&gt; 细菌内部产生的毒素 -&gt; 内毒素</t>
  </si>
  <si>
    <t>内毒素</t>
  </si>
  <si>
    <t>/ˌendəʊˈtɒksɪn/</t>
  </si>
  <si>
    <t>The bacteria release an endotoxin when they die.</t>
  </si>
  <si>
    <t>细菌死亡时会释放出内毒素。</t>
  </si>
  <si>
    <t>细菌 inside 的 toxin 叫 endotoxin。</t>
  </si>
  <si>
    <t>体内藏毒素，endotoxin 细菌毒。</t>
  </si>
  <si>
    <t>endoparasite</t>
  </si>
  <si>
    <t>parasite</t>
  </si>
  <si>
    <t>endo- (内部) + parasite (寄生虫) -&gt; 在宿主体内生活的寄生虫 -&gt; 体内寄生虫</t>
  </si>
  <si>
    <t>体内寄生虫</t>
  </si>
  <si>
    <t>/ˌendəʊˈpærəsaɪt/</t>
  </si>
  <si>
    <t>Tapeworms are a common type of endoparasite.</t>
  </si>
  <si>
    <t>绦虫是一种常见的体内寄生虫。</t>
  </si>
  <si>
    <t>在宿主 endo 寄生的 parasite 是 endoparasite。</t>
  </si>
  <si>
    <t>体内寄生虫，endoparasite 害人精。</t>
  </si>
  <si>
    <t>endoderm</t>
  </si>
  <si>
    <t>derm</t>
  </si>
  <si>
    <t>endo- (内部) + derm (皮肤/层) -&gt; 胚胎最里面的一层 -&gt; 内胚层</t>
  </si>
  <si>
    <t>内胚层</t>
  </si>
  <si>
    <t>/ˈendəʊdɜːm/</t>
  </si>
  <si>
    <t>The respiratory system develops from the endoderm.</t>
  </si>
  <si>
    <t>呼吸系统是由内胚层发育而来的。</t>
  </si>
  <si>
    <t>胚胎里 endo 的那层皮 derm 叫 endoderm。</t>
  </si>
  <si>
    <t>最里一层皮，endoderm 内胚层。</t>
  </si>
  <si>
    <t>endometrium</t>
  </si>
  <si>
    <t>endo- (内部) + metr (子宫) + -ium (组织/结构) -&gt; 子宫内部的组织 -&gt; 子宫内膜</t>
  </si>
  <si>
    <t>子宫内膜</t>
  </si>
  <si>
    <t>/ˌendəʊˈmiːtriəm/</t>
  </si>
  <si>
    <t>The embryo attaches to the endometrium.</t>
  </si>
  <si>
    <t>胚胎附着在子宫内膜上。</t>
  </si>
  <si>
    <t>子宫 metr 内部 endo 的组织 ium 是 endometrium。</t>
  </si>
  <si>
    <t>子宫最里层，endometrium 内膜名。</t>
  </si>
  <si>
    <t>endomorph</t>
  </si>
  <si>
    <t>morph</t>
  </si>
  <si>
    <t>endo- (内部) + morph (形状) -&gt; 强调内部脏器发达的体型 -&gt; 内胚型体质者</t>
  </si>
  <si>
    <t>胖型体质的人</t>
  </si>
  <si>
    <t>/ˈendəʊmɔːf/</t>
  </si>
  <si>
    <t>An endomorph tends to gain weight easily.</t>
  </si>
  <si>
    <t>内胚型体质的人往往容易增加体重。</t>
  </si>
  <si>
    <t>形状 morph 看起来很 inside (圆润) 的人是 endomorph。</t>
  </si>
  <si>
    <t>圆润胖体型，endomorph 显丰盈。</t>
  </si>
  <si>
    <t>ectoderm</t>
  </si>
  <si>
    <t>ecto-</t>
  </si>
  <si>
    <t>ecto- (外部) + derm (皮肤) -&gt; 处于生物胚胎最外层的组织 -&gt; 外胚层</t>
  </si>
  <si>
    <t>/ˈektəʊdɜːm/</t>
  </si>
  <si>
    <t>The nervous system develops from the ectoderm.</t>
  </si>
  <si>
    <t>神经系统是由外胚层发育而来的。</t>
  </si>
  <si>
    <t>人类的 nervous system 竟然起源于最外面的 ectoderm。</t>
  </si>
  <si>
    <t>ecto 在外 derm 皮，外胚层里藏秘密。</t>
  </si>
  <si>
    <t>ectomorph</t>
  </si>
  <si>
    <t>ecto- (向外) + morph (形状) -&gt; 形状向外拉长的体态 -&gt; 瘦长型体质</t>
  </si>
  <si>
    <t>/ˈektəʊmɔːf/</t>
  </si>
  <si>
    <t>As an ectomorph, he finds it difficult to gain muscle mass.</t>
  </si>
  <si>
    <t>作为一个瘦长体型的人，他发现很难增加肌肉质量。</t>
  </si>
  <si>
    <t>那个 ectomorph 的男生虽然瘦，但是跑步速度很 fast。</t>
  </si>
  <si>
    <t>ecto 在外 morph 状，瘦长体型没肉胖。</t>
  </si>
  <si>
    <t>ectoplasm</t>
  </si>
  <si>
    <t>plasm</t>
  </si>
  <si>
    <t>ecto- (外部) + plasm (成形物质) -&gt; 细胞外层的透明物质 -&gt; 外质/魂质</t>
  </si>
  <si>
    <t>/ˈektəʊplæzəm/</t>
  </si>
  <si>
    <t>In biology, the ectoplasm is the outer layer of the cytoplasm.</t>
  </si>
  <si>
    <t>在生物学中，外质是细胞质的外层。</t>
  </si>
  <si>
    <t>细胞的最外层是 ectoplasm，看起来像 jelly 一样透明。</t>
  </si>
  <si>
    <t>ecto 在外 plasm 质，细胞外层透明质。</t>
  </si>
  <si>
    <t>ectopic</t>
  </si>
  <si>
    <t>ect-</t>
  </si>
  <si>
    <t>top</t>
  </si>
  <si>
    <t>ect- (外面) + top (位置) + -ic (的) -&gt; 不在正常位置之内的 -&gt; 异位的</t>
  </si>
  <si>
    <t>/ekˈtɒpɪk/</t>
  </si>
  <si>
    <t>An ectopic pregnancy can be a life-threatening condition.</t>
  </si>
  <si>
    <t>异位妊娠可能是一种危及生命的情况。</t>
  </si>
  <si>
    <t>胎儿在错误的 place 发育，这就是危险的 ectopic 妊娠。</t>
  </si>
  <si>
    <t>ect 在外 top 位，位置错了是异位。</t>
  </si>
  <si>
    <t>ectoparasite</t>
  </si>
  <si>
    <t>site</t>
  </si>
  <si>
    <t>ecto- (外部) + para- (旁边) + site (食物) -&gt; 在寄主身体表面取食的生物 -&gt; 体外寄生虫</t>
  </si>
  <si>
    <t>/ˌektəʊˈpærəsaɪt/</t>
  </si>
  <si>
    <t>Fleas and ticks are common ectoparasites found on dogs.</t>
  </si>
  <si>
    <t>跳蚤和蜱虫是狗身上常见的体外寄生虫。</t>
  </si>
  <si>
    <t>虱子是 ectoparasite，它们住在动物的 skin 上。</t>
  </si>
  <si>
    <t>ecto 在外 parasite，体外寄生吸血快。</t>
  </si>
  <si>
    <t>ectotherm</t>
  </si>
  <si>
    <t>ecto- (外部) + therm (热) -&gt; 热量来源于外部环境的生物 -&gt; 变温动物</t>
  </si>
  <si>
    <t>/ˈektəʊθɜːm/</t>
  </si>
  <si>
    <t>Lizards are ectotherms that rely on the sun to warm their bodies.</t>
  </si>
  <si>
    <t>蜥蜴是依靠太阳使身体变暖的变温动物。</t>
  </si>
  <si>
    <t>蛇这种 ectotherm，需要 sun 提供的热量。</t>
  </si>
  <si>
    <t>ecto 在外 therm 热，变温动物靠日射。</t>
  </si>
  <si>
    <t>ectoenzyme</t>
  </si>
  <si>
    <t>enzyme</t>
  </si>
  <si>
    <t>ecto- (向外) + enzyme (酶) -&gt; 分泌到细胞外起作用的酶 -&gt; 胞外酶</t>
  </si>
  <si>
    <t>/ˌektəʊˈenzaɪm/</t>
  </si>
  <si>
    <t>Ectoenzymes play a crucial role in nutrient cycling.</t>
  </si>
  <si>
    <t>胞外酶在营养循环中起着至关重要的作用。</t>
  </si>
  <si>
    <t>这种 enzyme 会被释放到 cell 之外，所以叫 ectoenzyme。</t>
  </si>
  <si>
    <t>ecto 在外 enzyme 酶，胞外催化显神威。</t>
  </si>
  <si>
    <t>ectogenous</t>
  </si>
  <si>
    <t>ecto- (外部) + gen (产生) + -ous (的) -&gt; 在生物体外产生的 -&gt; 体外生的</t>
  </si>
  <si>
    <t>/ekˈtɒdʒɪnəs/</t>
  </si>
  <si>
    <t>Bacteria can survive in an ectogenous environment under specific conditions.</t>
  </si>
  <si>
    <t>在特定条件下，细菌可以在体外环境中生存。</t>
  </si>
  <si>
    <t>这些 bacteria 是 ectogenous 的，在 body 之外也能繁殖。</t>
  </si>
  <si>
    <t>ecto 在外 gen 为生，体外环境也能行。</t>
  </si>
  <si>
    <t>ectocyst</t>
  </si>
  <si>
    <t>cyst</t>
  </si>
  <si>
    <t>ecto- (外层) + cyst (囊) -&gt; 某些低等动物包囊的外层 -&gt; 外囊</t>
  </si>
  <si>
    <t>/ˈektəʊsɪst/</t>
  </si>
  <si>
    <t>The ectocyst provides a protective layer for the organism.</t>
  </si>
  <si>
    <t>外囊为该生物提供了一个保护层。</t>
  </si>
  <si>
    <t>坚硬的 ectocyst 就像一个 shell，保护内部不受伤害。</t>
  </si>
  <si>
    <t>ecto 在外 cyst 囊，外壳保护保健康。</t>
  </si>
  <si>
    <t>ectocrine</t>
  </si>
  <si>
    <t>crine</t>
  </si>
  <si>
    <t>ecto- (向外) + crine (分泌) -&gt; 分泌到外部环境中的调节物质 -&gt; 外分泌物</t>
  </si>
  <si>
    <t>/ˈektəʊkraɪn/</t>
  </si>
  <si>
    <t>The study focused on the impact of ectocrines in aquatic ecosystems.</t>
  </si>
  <si>
    <t>研究重点是外分泌物在水生生态系统中的影响。</t>
  </si>
  <si>
    <t>生物释放 ectocrine 到水里，影响了其它的 fish。</t>
  </si>
  <si>
    <t>ecto 向外 crine 泌，外分泌物促联系。</t>
  </si>
  <si>
    <t>embrace</t>
  </si>
  <si>
    <t>em-</t>
  </si>
  <si>
    <t>brace</t>
  </si>
  <si>
    <t>em- (进入) + brace (手臂) -&gt; 进入手臂怀抱中 -&gt; 拥抱；包含</t>
  </si>
  <si>
    <t>拥抱</t>
  </si>
  <si>
    <t>/ɪmˈbreɪs/</t>
  </si>
  <si>
    <t>They embraced each other warmly at the airport.</t>
  </si>
  <si>
    <t>他们在机场热烈地拥抱。</t>
  </si>
  <si>
    <t>他张开 arms，用一个大大的 embrace 表达了他的热情。</t>
  </si>
  <si>
    <t>em 进入 brace 臂，拥抱包含在一起。</t>
  </si>
  <si>
    <t>embody</t>
  </si>
  <si>
    <t>body</t>
  </si>
  <si>
    <t>em- (使...) + body (身体) -&gt; 使其具有身体/形态 -&gt; 体现；具体表达</t>
  </si>
  <si>
    <t>体现</t>
  </si>
  <si>
    <t>/ɪmˈbɒdi/</t>
  </si>
  <si>
    <t>The new law embodies the principles of social justice.</t>
  </si>
  <si>
    <t>新法律体现了社会正义的原则。</t>
  </si>
  <si>
    <t>这件艺术品 embody 了作者的思想，赋予了思想 body。</t>
  </si>
  <si>
    <t>em 使动 body 身体，具体体现有实体。</t>
  </si>
  <si>
    <t>empower</t>
  </si>
  <si>
    <t>power</t>
  </si>
  <si>
    <t>em- (使...) + power (权力) -&gt; 使其具有权力 -&gt; 授权；赋权</t>
  </si>
  <si>
    <t>授权</t>
  </si>
  <si>
    <t>/ɪmˈpaʊə(r)/</t>
  </si>
  <si>
    <t>The manager empowered her team to make their own decisions.</t>
  </si>
  <si>
    <t>经理授权她的团队自行做决定。</t>
  </si>
  <si>
    <t>老板 empower 员工，把巨大的 power 交给他们。</t>
  </si>
  <si>
    <t>em 使动 power 权，授权赋予在身边。</t>
  </si>
  <si>
    <t>employ</t>
  </si>
  <si>
    <t>ploy</t>
  </si>
  <si>
    <t>em- (进入) + ploy (卷入/折叠) -&gt; 使某人卷入工作中 -&gt; 雇用；利用</t>
  </si>
  <si>
    <t>雇用</t>
  </si>
  <si>
    <t>/ɪmˈplɔɪ/</t>
  </si>
  <si>
    <t>The company employs more than 2,000 people.</t>
  </si>
  <si>
    <t>这家公司雇用了2000多人。</t>
  </si>
  <si>
    <t>为了完成 project，我们需要 employ 更多的工人。</t>
  </si>
  <si>
    <t>em 进入 ploy 工作，雇用利用干活多。</t>
  </si>
  <si>
    <t>empathy</t>
  </si>
  <si>
    <t>pathy</t>
  </si>
  <si>
    <t>em- (进入) + pathy (感情) -&gt; 进入到他人的感情中 -&gt; 共情；同感</t>
  </si>
  <si>
    <t>同情；共鸣</t>
  </si>
  <si>
    <t>/ˈempəθi/</t>
  </si>
  <si>
    <t>Teachers need to have empathy for their students.</t>
  </si>
  <si>
    <t>教师需要对学生有共情心。</t>
  </si>
  <si>
    <t>当你有了 empathy，就能进入别人的 pathy（感情）。</t>
  </si>
  <si>
    <t>em 进入 pathy 情，换位思考共苦辛。</t>
  </si>
  <si>
    <t>emphasize</t>
  </si>
  <si>
    <t>phas</t>
  </si>
  <si>
    <t>em- (在...内) + phas (显现) + -ize (动词后缀) -&gt; 在其中显现出来 -&gt; 强调；着重</t>
  </si>
  <si>
    <t>强调</t>
  </si>
  <si>
    <t>/ˈemfəsaɪz/</t>
  </si>
  <si>
    <t>He emphasized the importance of regular exercise.</t>
  </si>
  <si>
    <t>他强调了定期锻炼的重要性。</t>
  </si>
  <si>
    <t>老师 emphasize 了多次，那个 phase（阶段）很重要。</t>
  </si>
  <si>
    <t>em 入 phas 使显现，强调重点在眼前。</t>
  </si>
  <si>
    <t>embed</t>
  </si>
  <si>
    <t>bed</t>
  </si>
  <si>
    <t>em- (进入) + bed (床/底部) -&gt; 进入底部/固定位置 -&gt; 嵌入；埋伏</t>
  </si>
  <si>
    <t>嵌入</t>
  </si>
  <si>
    <t>/ɪmˈbed/</t>
  </si>
  <si>
    <t>The glass fragments were embedded in the wall.</t>
  </si>
  <si>
    <t>玻璃碎片嵌在了墙里。</t>
  </si>
  <si>
    <t>把石头 embed 在水泥 bed（床/底座）里。</t>
  </si>
  <si>
    <t>em 进入 bed 底，嵌入固定不移离。</t>
  </si>
  <si>
    <t>embankment</t>
  </si>
  <si>
    <t>bank</t>
  </si>
  <si>
    <t>em- (进入/做成) + bank (堤岸) + -ment (名词后缀) -&gt; 筑成堤岸的东西 -&gt; 堤岸；路基</t>
  </si>
  <si>
    <t>堤岸</t>
  </si>
  <si>
    <t>/ɪmˈbæŋkmənt/</t>
  </si>
  <si>
    <t>The river overflowed the embankment.</t>
  </si>
  <si>
    <t>河水漫过了堤岸。</t>
  </si>
  <si>
    <t>在 river 的 bank 边上筑起一个 embankment。</t>
  </si>
  <si>
    <t>em 筑 bank 岸 ment 名，防洪堤岸保安宁。</t>
  </si>
  <si>
    <t>embattle</t>
  </si>
  <si>
    <t>battle</t>
  </si>
  <si>
    <t>em- (使...) + battle (战斗) -&gt; 使处于战斗状态 -&gt; 严阵以待；筑堡垒</t>
  </si>
  <si>
    <t>整军备战</t>
  </si>
  <si>
    <t>/ɪmˈbætl/</t>
  </si>
  <si>
    <t>The embattled army prepared for the final assault.</t>
  </si>
  <si>
    <t>严阵以待的军队准备最后的突击。</t>
  </si>
  <si>
    <t>为了 win the battle，将军命令全军 embattle。</t>
  </si>
  <si>
    <t>em 使动 battle 战，严阵以待勇当先。</t>
  </si>
  <si>
    <t>emphasis</t>
  </si>
  <si>
    <t>em- (在...之中) + phas (显现/光) + -is (名词后缀) -&gt; 在光亮中显现出的东西 -&gt; 强调；重点</t>
  </si>
  <si>
    <t>/ˈemfəsɪs/</t>
  </si>
  <si>
    <t>The emphasis is on quality, not quantity.</t>
  </si>
  <si>
    <t>重点是在质量而非数量。</t>
  </si>
  <si>
    <t>这个 point 需要特别的 emphasis，因为它非常 phas（显著）。</t>
  </si>
  <si>
    <t>em 之中 phas 显，名词强调重点见。</t>
  </si>
  <si>
    <t>exit</t>
  </si>
  <si>
    <t>ex-</t>
  </si>
  <si>
    <t>it</t>
  </si>
  <si>
    <t>ex- (向外) + it (走) -&gt; 往外走的地方 -&gt; 出口</t>
  </si>
  <si>
    <t>出口</t>
  </si>
  <si>
    <t>/ˈeksɪt/</t>
  </si>
  <si>
    <t>Where is the emergency exit?</t>
  </si>
  <si>
    <t>紧急出口在哪里？</t>
  </si>
  <si>
    <t>我们要从这个 exit 走出去，因为 ex 就是向外。</t>
  </si>
  <si>
    <t>ex 向外 it 走，出口就在手。</t>
  </si>
  <si>
    <t>export</t>
  </si>
  <si>
    <t>port</t>
  </si>
  <si>
    <t>ex- (向外) + port (搬运/港口) -&gt; 搬运到港口之外 -&gt; 出口</t>
  </si>
  <si>
    <t>出口，输出</t>
  </si>
  <si>
    <t>/ɪkˈspɔːrt/</t>
  </si>
  <si>
    <t>The country exports a lot of oil.</t>
  </si>
  <si>
    <t>这个国家出口大量石油。</t>
  </si>
  <si>
    <t>把货物从 port（港口）ex（向外）运送，就是 export。</t>
  </si>
  <si>
    <t>港口 port 向外 ex，出口贸易赚外汇。</t>
  </si>
  <si>
    <t>expand</t>
  </si>
  <si>
    <t>pand</t>
  </si>
  <si>
    <t>ex- (向外) + pand (伸展) -&gt; 向外张开 -&gt; 扩张</t>
  </si>
  <si>
    <t>扩张，膨胀</t>
  </si>
  <si>
    <t>/ɪkˈspænd/</t>
  </si>
  <si>
    <t>Metals expand when they are heated.</t>
  </si>
  <si>
    <t>金属受热会膨胀。</t>
  </si>
  <si>
    <t>往外 ex 伸展 pand，生意规模正 expand。</t>
  </si>
  <si>
    <t>ex 向外 pand 伸，扩张膨胀得更深。</t>
  </si>
  <si>
    <t>exclude</t>
  </si>
  <si>
    <t>clude</t>
  </si>
  <si>
    <t>ex- (向外) + clude (关闭) -&gt; 关在外面 -&gt; 排除</t>
  </si>
  <si>
    <t>排除，不包括</t>
  </si>
  <si>
    <t>/ɪkˈskluːd/</t>
  </si>
  <si>
    <t>The price excludes local taxes.</t>
  </si>
  <si>
    <t>该价格不包括地方税。</t>
  </si>
  <si>
    <t>把他 clude（关）在 ex（外面），就是 exclude 他。</t>
  </si>
  <si>
    <t>ex 向外 clude 关，排除在外没得玩。</t>
  </si>
  <si>
    <t>exhibit</t>
  </si>
  <si>
    <t>hibit</t>
  </si>
  <si>
    <t>ex- (向外) + hibit (持有/拿) -&gt; 拿出来给人看 -&gt; 展览</t>
  </si>
  <si>
    <t>展览，陈列</t>
  </si>
  <si>
    <t>/ɪɡˈzɪbɪt/</t>
  </si>
  <si>
    <t>They will exhibit their paintings in the gallery.</t>
  </si>
  <si>
    <t>他们将在画廊展出他们的绘画作品。</t>
  </si>
  <si>
    <t>把宝物 exhibit（展览）出来，就是把它们 ex（向外）拿出来展示。</t>
  </si>
  <si>
    <t>ex 向外 hibit 拿，展览作品人人夸。</t>
  </si>
  <si>
    <t>exhale</t>
  </si>
  <si>
    <t>hale</t>
  </si>
  <si>
    <t>ex- (向外) + hale (呼吸) -&gt; 向外呼气 -&gt; 呼气</t>
  </si>
  <si>
    <t>呼气</t>
  </si>
  <si>
    <t>/eksˈheɪl/</t>
  </si>
  <si>
    <t>Inhale deeply, and then exhale slowly.</t>
  </si>
  <si>
    <t>深深吸气，然后慢慢呼气。</t>
  </si>
  <si>
    <t>大声 exhale，把体内的气 ex（向外）吐出来。</t>
  </si>
  <si>
    <t>ex 向外 hale 气，呼气放松没压力。</t>
  </si>
  <si>
    <t>expose</t>
  </si>
  <si>
    <t>pose</t>
  </si>
  <si>
    <t>ex- (向外) + pose (放置) -&gt; 放在外面（没有遮盖） -&gt; 暴露</t>
  </si>
  <si>
    <t>暴露，揭露</t>
  </si>
  <si>
    <t>/ɪkˈspoʊz/</t>
  </si>
  <si>
    <t>The sun can expose your skin to damage.</t>
  </si>
  <si>
    <t>阳光会使你的皮肤暴露在伤害之下。</t>
  </si>
  <si>
    <t>把秘密 pose（放）在 ex（外面），秘密就 expose 了。</t>
  </si>
  <si>
    <t>ex 向外 pose 放，暴露真相亮堂堂。</t>
  </si>
  <si>
    <t>excess</t>
  </si>
  <si>
    <t>cess</t>
  </si>
  <si>
    <t>ex- (超过) + cess (走) -&gt; 走出界限 -&gt; 过度</t>
  </si>
  <si>
    <t>过度，过量</t>
  </si>
  <si>
    <t>/ɪkˈses/</t>
  </si>
  <si>
    <t>An excess of fat is bad for your health.</t>
  </si>
  <si>
    <t>过量脂肪对健康有害。</t>
  </si>
  <si>
    <t>走路 cess 过了头 ex，就是 excess 啦。</t>
  </si>
  <si>
    <t>ex 超过 cess 走，过量过度招人愁。</t>
  </si>
  <si>
    <t>extract</t>
  </si>
  <si>
    <t>tract</t>
  </si>
  <si>
    <t>ex- (向外) + tract (拉) -&gt; 拉出来 -&gt; 提取</t>
  </si>
  <si>
    <t>提取，拔出</t>
  </si>
  <si>
    <t>/ɪkˈstrækt/</t>
  </si>
  <si>
    <t>The dentist had to extract the tooth.</t>
  </si>
  <si>
    <t>牙医不得不拔掉那颗牙。</t>
  </si>
  <si>
    <t>用拖拉机 tract 把东西 ex（向外）拉，就是 extract。</t>
  </si>
  <si>
    <t>ex 向外 tract 拉，提取拔出动作大。</t>
  </si>
  <si>
    <t>external</t>
  </si>
  <si>
    <t>tern</t>
  </si>
  <si>
    <t>ex- (向外) + tern (方位/转) + -al (的) -&gt; 朝向外面的 -&gt; 外部的</t>
  </si>
  <si>
    <t>外部的，外面的</t>
  </si>
  <si>
    <t>/ɪkˈstɜːrnl/</t>
  </si>
  <si>
    <t>Apply the cream to the external parts of the body.</t>
  </si>
  <si>
    <t>将药膏涂在身体的外部部位。</t>
  </si>
  <si>
    <t>这个 external 硬盘是插在电脑 ex（外面）的。</t>
  </si>
  <si>
    <t>ex 向外 tern 方位，外部环境要面对。</t>
  </si>
  <si>
    <t>explain</t>
  </si>
  <si>
    <t>plain</t>
  </si>
  <si>
    <t>ex- (彻底) + plain (平坦/清晰) -&gt; 彻底让事情变得平坦清晰 -&gt; 解释</t>
  </si>
  <si>
    <t>解释，说明</t>
  </si>
  <si>
    <t>/ɪkˈspleɪn/</t>
  </si>
  <si>
    <t>Can you explain this rule to me?</t>
  </si>
  <si>
    <t>你能向我解释一下这条规则吗？</t>
  </si>
  <si>
    <t>向外 ex 铺平 plain 道理，就是 explain。</t>
  </si>
  <si>
    <t>ex 彻底 plain 平，解释清楚一定行。</t>
  </si>
  <si>
    <t>examine</t>
  </si>
  <si>
    <t>amin</t>
  </si>
  <si>
    <t>ex- (出) + amin (称量) -&gt; 称量出细节 -&gt; 检查</t>
  </si>
  <si>
    <t>检查，考试</t>
  </si>
  <si>
    <t>/ɪɡˈzæmɪn/</t>
  </si>
  <si>
    <t>The doctor will examine you carefully.</t>
  </si>
  <si>
    <t>医生会仔细检查你的身体。</t>
  </si>
  <si>
    <t>examine 时要细心，把问题 ex（找出来）。</t>
  </si>
  <si>
    <t>ex 出来 amin 称，检查考试别硬撑。</t>
  </si>
  <si>
    <t>extraordinary</t>
  </si>
  <si>
    <t>extra-</t>
  </si>
  <si>
    <t>ordin</t>
  </si>
  <si>
    <t>extra- (超出) + ordin (秩序/普通) + -ary (的) -&gt; 超出普通秩序的 -&gt; 非凡的</t>
  </si>
  <si>
    <t>非凡的，特别的</t>
  </si>
  <si>
    <t>/ɪkˈstrɔːrdneri/</t>
  </si>
  <si>
    <t>She has an extraordinary talent for music.</t>
  </si>
  <si>
    <t>她在音乐方面有非凡的天赋。</t>
  </si>
  <si>
    <t>这个 ordinary 的人做出了 extra 的贡献，真是 extraordinary。</t>
  </si>
  <si>
    <t>extra 加 ordinary，平凡之外是非凡。</t>
  </si>
  <si>
    <t>extravagant</t>
  </si>
  <si>
    <t>vag</t>
  </si>
  <si>
    <t>extra- (超出) + vag (漫游) + -ant (的) -&gt; 行为超出界限随意挥霍的 -&gt; 奢侈的</t>
  </si>
  <si>
    <t>奢侈的，浪费的</t>
  </si>
  <si>
    <t>/ɪkˈstrævəɡənt/</t>
  </si>
  <si>
    <t>He was criticized for his extravagant lifestyle.</t>
  </si>
  <si>
    <t>他因奢侈的生活方式而受到批评。</t>
  </si>
  <si>
    <t>那个 vagrant（流浪者）如果有了 extra 的钱就会变得 extravagant。</t>
  </si>
  <si>
    <t>花钱 extra 漫游 vag，奢侈浪费太荒唐。</t>
  </si>
  <si>
    <t>extrovert</t>
  </si>
  <si>
    <t>extro-</t>
  </si>
  <si>
    <t>vert</t>
  </si>
  <si>
    <t>extro- (向外) + vert (转) -&gt; 性格向外转的 -&gt; 外向者</t>
  </si>
  <si>
    <t>性格外向的人</t>
  </si>
  <si>
    <t>/ˈekstrəvɜːrt/</t>
  </si>
  <si>
    <t>As an extrovert, she loves meeting new people.</t>
  </si>
  <si>
    <t>作为一个性格外向的人，她喜欢结识新朋友。</t>
  </si>
  <si>
    <t>性格向 extro 转 vert，就是 extrovert。</t>
  </si>
  <si>
    <t>extro 向外 vert 转，外向性格好交际。</t>
  </si>
  <si>
    <t>extraterrestrial</t>
  </si>
  <si>
    <t>terrestr</t>
  </si>
  <si>
    <t>extra- (之外) + terrestr (地球) + -ial (的) -&gt; 地球之外的 -&gt; 外星的</t>
  </si>
  <si>
    <t>外星人的，地球外的</t>
  </si>
  <si>
    <t>/ˌekstrətəˈrestriəl/</t>
  </si>
  <si>
    <t>The scientists are searching for extraterrestrial life.</t>
  </si>
  <si>
    <t>科学家们正在寻找外星生命。</t>
  </si>
  <si>
    <t>在 terra（土地/地球）extra（之外）的，就是 extraterrestrial。</t>
  </si>
  <si>
    <t>extra 之外 terrestr 地，外星生物天上来。</t>
  </si>
  <si>
    <t>extracurricular</t>
  </si>
  <si>
    <t>curricul</t>
  </si>
  <si>
    <t>extra- (之外) + curricul (课程) + -ar (的) -&gt; 正常课程之外的 -&gt; 课外的</t>
  </si>
  <si>
    <t>课外的</t>
  </si>
  <si>
    <t>/ˌekstrəkəˈrɪkjələr/</t>
  </si>
  <si>
    <t>She takes part in many extracurricular activities.</t>
  </si>
  <si>
    <t>她参加了许多课外活动。</t>
  </si>
  <si>
    <t>除了 curriculum 之外，还有 extra 的活动，就是 extracurricular。</t>
  </si>
  <si>
    <t>课程之外 extra，课外活动种类多。</t>
  </si>
  <si>
    <t>extraneous</t>
  </si>
  <si>
    <t>ne</t>
  </si>
  <si>
    <t>extra- (之外) + ne (性质) + -ous (的) -&gt; 处于核心范围之外的 -&gt; 无关的</t>
  </si>
  <si>
    <t>无关的，外来的</t>
  </si>
  <si>
    <t>/ɪkˈstreɪniəs/</t>
  </si>
  <si>
    <t>We need to filter out extraneous information.</t>
  </si>
  <si>
    <t>我们需要过滤掉无关的信息。</t>
  </si>
  <si>
    <t>在核心 extra（之外）的信息都是 extraneous。</t>
  </si>
  <si>
    <t>处于范围 extra 外，无关信息请拿开。</t>
  </si>
  <si>
    <t>extrapolate</t>
  </si>
  <si>
    <t>pol</t>
  </si>
  <si>
    <t>extra- (向外) + pol (平滑) + -ate (做) -&gt; 顺着平滑的趋势向外推导 -&gt; 推断</t>
  </si>
  <si>
    <t>推断，外推</t>
  </si>
  <si>
    <t>/ɪkˈstræpəleɪt/</t>
  </si>
  <si>
    <t>It's difficult to extrapolate future trends from current data.</t>
  </si>
  <si>
    <t>很难从现有数据中推断未来趋势。</t>
  </si>
  <si>
    <t>根据已知向 extra（外）进行 pol（平滑地做），就是 extrapolate。</t>
  </si>
  <si>
    <t>extra 向外 ate 做，根据已知做推断。</t>
  </si>
  <si>
    <t>extradite</t>
  </si>
  <si>
    <t>dit</t>
  </si>
  <si>
    <t>extra- (向外) + dit (给) + -e (后缀) -&gt; 给到国境之外 -&gt; 引渡</t>
  </si>
  <si>
    <t>引渡（罪犯）</t>
  </si>
  <si>
    <t>/ˈekstrədaɪt/</t>
  </si>
  <si>
    <t>The government refused to extradite the suspect.</t>
  </si>
  <si>
    <t>政府拒绝引渡这名嫌疑人。</t>
  </si>
  <si>
    <t>把他 extra（向外）给 dit 出去，就是 extradite。</t>
  </si>
  <si>
    <t>extra 向外 dit 给，引渡犯人回原地。</t>
  </si>
  <si>
    <t>extrinsic</t>
  </si>
  <si>
    <t>extr-</t>
  </si>
  <si>
    <t>insic</t>
  </si>
  <si>
    <t>extr- (外面) + insic (里面的) -&gt; 处于里层之外的 -&gt; 外在的</t>
  </si>
  <si>
    <t>外在的，非本质的</t>
  </si>
  <si>
    <t>/ekˈstrɪnzɪk/</t>
  </si>
  <si>
    <t>Extrinsic motivation comes from external rewards.</t>
  </si>
  <si>
    <t>外在动机来自于外部奖励。</t>
  </si>
  <si>
    <t>内在是 intrinsic，extra（外面）的则是 extrinsic。</t>
  </si>
  <si>
    <t>in 是内在 ex 外，外在动机非本质。</t>
  </si>
  <si>
    <t>extrasensory</t>
  </si>
  <si>
    <t>sensor</t>
  </si>
  <si>
    <t>extra- (超出) + sensor (感觉) + -y (的) -&gt; 超出感官范围的 -&gt; 超感官的</t>
  </si>
  <si>
    <t>超感官的，第六感的</t>
  </si>
  <si>
    <t>/ˌekstrəˈsensəri/</t>
  </si>
  <si>
    <t>He claims to have extrasensory perception.</t>
  </si>
  <si>
    <t>他声称拥有超感官知觉（第六感）。</t>
  </si>
  <si>
    <t>他的 sense（感觉）是 extra（额外/超出）的，拥有 extrasensory。</t>
  </si>
  <si>
    <t>感觉之外 extra，超感功能不一般。</t>
  </si>
  <si>
    <t>epidemic</t>
  </si>
  <si>
    <t>dem</t>
  </si>
  <si>
    <t>epi- (在...之中) + dem (人民) + -ic (的) -&gt; 在广大人民之中蔓延的 -&gt; 流行病</t>
  </si>
  <si>
    <t>流行病</t>
  </si>
  <si>
    <t>/ˌepɪˈdemɪk/</t>
  </si>
  <si>
    <t>The flu epidemic spread rapidly throughout the city.</t>
  </si>
  <si>
    <t>流感疫情在城市中迅速蔓延。</t>
  </si>
  <si>
    <t>这场 epidemic 影响了所有的 dem（人民），导致全城封闭。</t>
  </si>
  <si>
    <t>epi 在其中，dem 是人，大家都有病就是 epidemic。</t>
  </si>
  <si>
    <t>episode</t>
  </si>
  <si>
    <t>sod</t>
  </si>
  <si>
    <t>epi- (在...之后/进入) + sod (路) -&gt; 进入主路后的插曲 -&gt; 插曲/一集</t>
  </si>
  <si>
    <t>（丛书、电视连续剧等的）一集</t>
  </si>
  <si>
    <t>/ˈepɪsoʊd/</t>
  </si>
  <si>
    <t>I missed the last episode of my favorite drama.</t>
  </si>
  <si>
    <t>我错过了我最喜欢的电视剧的最后一集。</t>
  </si>
  <si>
    <t>这一集 episode 是在主线之后 epi 发生的精彩故事。</t>
  </si>
  <si>
    <t>epi 后面跟，sod 是路，精彩一集是 episode。</t>
  </si>
  <si>
    <t>epicenter</t>
  </si>
  <si>
    <t>center</t>
  </si>
  <si>
    <t>epi- (在...之上) + center (中心) -&gt; 在震源正上方的中心点 -&gt; 震中</t>
  </si>
  <si>
    <t>震中</t>
  </si>
  <si>
    <t>/ˈepɪsentər/</t>
  </si>
  <si>
    <t>The rescue teams are heading to the epicenter of the earthquake.</t>
  </si>
  <si>
    <t>救援队正赶往地震的震中。</t>
  </si>
  <si>
    <t>在 center（中心）的 epi（之上），就是最危险的 epicenter。</t>
  </si>
  <si>
    <t>epi 在上面，center 居中心，结合起来是震中。</t>
  </si>
  <si>
    <t>epidermis</t>
  </si>
  <si>
    <t>epi- (在...之上) + derm (皮) + -is (名词后缀) -&gt; 位于皮肤最上面的那一层 -&gt; 表皮</t>
  </si>
  <si>
    <t>表皮</t>
  </si>
  <si>
    <t>/ˌepɪˈdɜːrmɪs/</t>
  </si>
  <si>
    <t>Sunlight can damage the epidermis if you don't use sunscreen.</t>
  </si>
  <si>
    <t>如果你不擦防晒霜，阳光会损伤你的表皮。</t>
  </si>
  <si>
    <t>derm（皮肤）的最 epi（上面）层就是 epidermis。</t>
  </si>
  <si>
    <t>epi 在上，derm 是皮，表皮就是 epidermis。</t>
  </si>
  <si>
    <t>epilogue</t>
  </si>
  <si>
    <t>epi- (在...之后) + log (说话) + -ue (名词后缀) -&gt; 在故事结束之后说的话 -&gt; 结语</t>
  </si>
  <si>
    <t>结语</t>
  </si>
  <si>
    <t>/ˈepɪlɔːɡ/</t>
  </si>
  <si>
    <t>The author added a short epilogue to clarify the characters' fates.</t>
  </si>
  <si>
    <t>作者增加了一段简短的结语以交代人物的命运。</t>
  </si>
  <si>
    <t>读完 log（对话），最后的 epi（后续）就是 epilogue。</t>
  </si>
  <si>
    <t>epi 在后，log 说话，书末结语 epilogue。</t>
  </si>
  <si>
    <t>epi- (在...之上) + gram (写/画) -&gt; 刻在建筑或碑石之上的简短文字 -&gt; 警句</t>
  </si>
  <si>
    <t>警句</t>
  </si>
  <si>
    <t>Oscar Wilde is famous for his witty epigrams.</t>
  </si>
  <si>
    <t>奥斯卡·王尔德以其机智的警句而闻名。</t>
  </si>
  <si>
    <t>在墙上 gram（刻写）的 epi（简短文字）充满了智慧。</t>
  </si>
  <si>
    <t>epi 在上，gram 来写，短小警句 epigram。</t>
  </si>
  <si>
    <t>epiphany</t>
  </si>
  <si>
    <t>phan</t>
  </si>
  <si>
    <t>epi- (显现) + phan (出现) + -y (名词后缀) -&gt; 突然降临在眼前的显示 -&gt; 顿悟</t>
  </si>
  <si>
    <t>顿悟</t>
  </si>
  <si>
    <t>/ɪˈpɪfəni/</t>
  </si>
  <si>
    <t>I had an epiphany while walking in the park today.</t>
  </si>
  <si>
    <t>今天在公园散步时，我突然有了顿悟。</t>
  </si>
  <si>
    <t>灵感 epi（显现）出来，phan（显现）在脑海里就是 epiphany。</t>
  </si>
  <si>
    <t>epi 显现，phan 出现，瞬间顿悟 epiphany。</t>
  </si>
  <si>
    <t>episodic</t>
  </si>
  <si>
    <t>epi- (在...之后) + sod (进入) + -ic (的) -&gt; 一段段进入的 -&gt; 间歇性的</t>
  </si>
  <si>
    <t>间歇性的</t>
  </si>
  <si>
    <t>/ˌepɪˈsɑːdɪk/</t>
  </si>
  <si>
    <t>The disease is episodic, with long periods of remission.</t>
  </si>
  <si>
    <t>这种病是间歇性的，有很长时间的缓解期。</t>
  </si>
  <si>
    <t>像 episode（剧集）一样一段段断开，就是 episodic。</t>
  </si>
  <si>
    <t>epi 跟随，sod 走位，断断续续 episodic。</t>
  </si>
  <si>
    <t>epitaph</t>
  </si>
  <si>
    <t>taph</t>
  </si>
  <si>
    <t>epi- (在...之上) + taph (坟墓) -&gt; 在坟墓之上刻的字 -&gt; 墓志铭</t>
  </si>
  <si>
    <t>墓志铭</t>
  </si>
  <si>
    <t>/ˈepɪtæf/</t>
  </si>
  <si>
    <t>The poet wrote his own epitaph before he died.</t>
  </si>
  <si>
    <t>这位诗人在去世前写下了他自己的墓志铭。</t>
  </si>
  <si>
    <t>在 taph（墓碑）的 epi（表面）刻下生平。</t>
  </si>
  <si>
    <t>epi 在上，taph 是墓，纪念死者 epitaph。</t>
  </si>
  <si>
    <t>eponymous</t>
  </si>
  <si>
    <t>onym</t>
  </si>
  <si>
    <t>epi- (在...之上) + onym (名字) + -ous (的) -&gt; 将名字冠于其上的 -&gt; 同名的</t>
  </si>
  <si>
    <t>同名的</t>
  </si>
  <si>
    <t>/ɪˈpɑːnɪməs/</t>
  </si>
  <si>
    <t>The band's eponymous debut album was a huge success.</t>
  </si>
  <si>
    <t>该乐队同名的处女作专辑取得了巨大成功。</t>
  </si>
  <si>
    <t>将个人的 onym（名字）epi（放在）作品上就是 eponymous。</t>
  </si>
  <si>
    <t>epi 冠名，onym 名字，同名作品 eponymous。</t>
  </si>
  <si>
    <t>ethnic</t>
  </si>
  <si>
    <t>ethn</t>
  </si>
  <si>
    <t>ethn (种族) + -ic (形容词后缀) -&gt; 关于特定种族的 -&gt; 种族的</t>
  </si>
  <si>
    <t>民族的，种族的</t>
  </si>
  <si>
    <t>/ˈeθnɪk/</t>
  </si>
  <si>
    <t>The city has a wide variety of ethnic restaurants.</t>
  </si>
  <si>
    <t>这座城市有各种各样的特色民族餐馆。</t>
  </si>
  <si>
    <t>这位 ethnic（种族的）厨师做出了家乡的味道。</t>
  </si>
  <si>
    <t>ethn 是种族，-ic 后缀记，民族的特色没压力。</t>
  </si>
  <si>
    <t>ethnicity</t>
  </si>
  <si>
    <t>ethn (种族) + -ic (关于...的) + -ity (名词后缀，表性质) -&gt; 属于特定种族的身份性质 -&gt; 种族渊源</t>
  </si>
  <si>
    <t>种族特点，种族渊源</t>
  </si>
  <si>
    <t>/eθˈnɪsəti/</t>
  </si>
  <si>
    <t>The questionnaire asks for your age, gender, and ethnicity.</t>
  </si>
  <si>
    <t>调查问卷询问您的年龄、性别和种族。</t>
  </si>
  <si>
    <t>填写表格时，不要忘记填写你的 ethnicity（种族渊源）。</t>
  </si>
  <si>
    <t>ethn 种族，-ity 状态，身份状态种族派。</t>
  </si>
  <si>
    <t>ethnocentric</t>
  </si>
  <si>
    <t>ethno</t>
  </si>
  <si>
    <t>ethno (种族) + centr (中心) + -ic (形容词后缀) -&gt; 以自己的种族为中心的 -&gt; 种族中心主义的</t>
  </si>
  <si>
    <t>种族中心主义的</t>
  </si>
  <si>
    <t>/ˌeθnəʊˈsentrɪk/</t>
  </si>
  <si>
    <t>An ethnocentric attitude can lead to cultural misunderstandings.</t>
  </si>
  <si>
    <t>种族中心主义的态度会导致文化误解。</t>
  </si>
  <si>
    <t>持有 ethnocentric（种族中心主义的）观念会让你变得狭隘。</t>
  </si>
  <si>
    <t>ethno 种族，centr 中心，唯我独尊要不得。</t>
  </si>
  <si>
    <t>ethnography</t>
  </si>
  <si>
    <t>ethno (种族) + -graph (记录/书写) + -y (名词后缀) -&gt; 记录描写人种的学问 -&gt; 人种志</t>
  </si>
  <si>
    <t>人种志，民族志</t>
  </si>
  <si>
    <t>/eθˈnɒɡrəfi/</t>
  </si>
  <si>
    <t>He spent years in the Amazon doing field work for his ethnography.</t>
  </si>
  <si>
    <t>他在亚马逊待了数年，为他的人种志研究做田野调查。</t>
  </si>
  <si>
    <t>这本 ethnography（人种志）写满了这个古老民族的秘密。</t>
  </si>
  <si>
    <t>ethno 种族，graph 记录，人种志里写春秋。</t>
  </si>
  <si>
    <t>ethnology</t>
  </si>
  <si>
    <t>ethno (种族) + -log (研究/学问) + -y (名词后缀) -&gt; 研究人种起源和特征的学科 -&gt; 人类学/人种学</t>
  </si>
  <si>
    <t>人种学，民族学</t>
  </si>
  <si>
    <t>/eθˈnɒlədʒi/</t>
  </si>
  <si>
    <t>Ethnology compares and analyzes the characteristics of different peoples.</t>
  </si>
  <si>
    <t>人种学比较并分析不同民族的特征。</t>
  </si>
  <si>
    <t>通过 ethnology（人种学）的研究，我们了解了人类的进化。</t>
  </si>
  <si>
    <t>ethno 种族，-logy 学科，人种研究很独特。</t>
  </si>
  <si>
    <t>multiethnic</t>
  </si>
  <si>
    <t>multi-</t>
  </si>
  <si>
    <t>multi- (多) + ethn (种族) + -ic (形容词后缀) -&gt; 包含多种族组合的 -&gt; 多种族的</t>
  </si>
  <si>
    <t>多民族的</t>
  </si>
  <si>
    <t>/ˌmʌltiˈeθnɪk/</t>
  </si>
  <si>
    <t>The United States is a multiethnic society.</t>
  </si>
  <si>
    <t>美国是一个多民族的社会。</t>
  </si>
  <si>
    <t>在一个 multiethnic（多民族的）国家，文化多样性是宝藏。</t>
  </si>
  <si>
    <t>multi 许多，ethn 种族，多种族社会共和谐。</t>
  </si>
  <si>
    <t>interethnic</t>
  </si>
  <si>
    <t>inter-</t>
  </si>
  <si>
    <t>inter- (在...之间) + ethn (种族) + -ic (形容词后缀) -&gt; 发生在不同种族之间的 -&gt; 种族间的</t>
  </si>
  <si>
    <t>种族间的，民族间的</t>
  </si>
  <si>
    <t>/ˌɪntərˈeθnɪk/</t>
  </si>
  <si>
    <t>The organization promotes interethnic cooperation and peace.</t>
  </si>
  <si>
    <t>该组织致力于促进种族间的合作与和平。</t>
  </si>
  <si>
    <t>我们应该加强 interethnic（种族间的）对话。</t>
  </si>
  <si>
    <t>inter 之间，ethn 种族，族群交流靠彼此。</t>
  </si>
  <si>
    <t>ethnocide</t>
  </si>
  <si>
    <t>ethno (种族) + -cid (杀害) + -e (词尾) -&gt; 毁灭一个民族的文化或生存 -&gt; 民族文化灭绝</t>
  </si>
  <si>
    <t>民族文化灭绝</t>
  </si>
  <si>
    <t>/ˈeθnəsaɪd/</t>
  </si>
  <si>
    <t>The destruction of the language was seen as a form of ethnocide.</t>
  </si>
  <si>
    <t>语言的毁灭被视为一种民族文化灭绝的形式。</t>
  </si>
  <si>
    <t>强制同化政策被批评为一种冷酷的 ethnocide（民族文化灭绝）。</t>
  </si>
  <si>
    <t>ethno 种族，-cide 杀戮，毁灭文化太残酷。</t>
  </si>
  <si>
    <t>ethnobotany</t>
  </si>
  <si>
    <t>botan</t>
  </si>
  <si>
    <t>ethno (民族/文化) + botan (植物) + -y (名词后缀) -&gt; 研究民族对植物传统利用方式的学问 -&gt; 民族植物学</t>
  </si>
  <si>
    <t>民族植物学</t>
  </si>
  <si>
    <t>/ˌeθnəʊˈbɒtəni/</t>
  </si>
  <si>
    <t>Ethnobotany studies the complex relationships between plants and people.</t>
  </si>
  <si>
    <t>民族植物学研究植物与人之间复杂的联系。</t>
  </si>
  <si>
    <t>在那位老中医的研究中，ethnobotany（民族植物学）起到了关键作用。</t>
  </si>
  <si>
    <t>ethno 民族，botany 植物，传统用药看草木。</t>
  </si>
  <si>
    <t>ethnomusicology</t>
  </si>
  <si>
    <t>music</t>
  </si>
  <si>
    <t>ethno (民族) + music (音乐) + -ology (学科) -&gt; 研究不同民族传统音乐及其背景的学科 -&gt; 民族音乐学</t>
  </si>
  <si>
    <t>民族音乐学</t>
  </si>
  <si>
    <t>/ˌeθnəʊˌmjuːzɪˈkɒlədʒi/</t>
  </si>
  <si>
    <t>Her background is in ethnomusicology, specializing in African drums.</t>
  </si>
  <si>
    <t>她的背景是民族音乐学，专攻非洲鼓。</t>
  </si>
  <si>
    <t>热爱民族器乐的他选择了 ethnomusicology（民族音乐学）专业。</t>
  </si>
  <si>
    <t>ethno 民族，music 音乐，-ology 研究乐之魂。</t>
  </si>
  <si>
    <t>euphoria</t>
  </si>
  <si>
    <t>eu-</t>
  </si>
  <si>
    <t>phor</t>
  </si>
  <si>
    <t>eu- (好) + phor (带) + -ia (状态) -&gt; 带来好的心情状态 -&gt; 欣快，极度愉悦</t>
  </si>
  <si>
    <t>狂喜</t>
  </si>
  <si>
    <t>/juːˈfɔːriə/</t>
  </si>
  <si>
    <t>The victory generated a period of intense national euphoria.</t>
  </si>
  <si>
    <t>这次胜利引发了一段时期的强烈民族自豪感和欣快感。</t>
  </si>
  <si>
    <t>由于获得了第一名，他整个人陷入了 euphoria（欣快）之中，感觉像在云端。</t>
  </si>
  <si>
    <t>eu 是好，phor 是带，ia 后缀，欣快常在。</t>
  </si>
  <si>
    <t>euphemism</t>
  </si>
  <si>
    <t>phem</t>
  </si>
  <si>
    <t>eu- (好) + phem (言语) + -ism (行为/主义) -&gt; 用好听的言语代替难听的 -&gt; 委婉语</t>
  </si>
  <si>
    <t>委婉语</t>
  </si>
  <si>
    <t>/ˈjuːfəmɪzəm/</t>
  </si>
  <si>
    <t>'Pass away' is a common euphemism for 'die'.</t>
  </si>
  <si>
    <t>“去世”是“死亡”的一种常用委婉语。</t>
  </si>
  <si>
    <t>说话要客气，多用 euphemism（委婉语），让大家听了都开心。</t>
  </si>
  <si>
    <t>eu 是好，phem 是话，ism 结尾，委婉表达。</t>
  </si>
  <si>
    <t>eulogy</t>
  </si>
  <si>
    <t>eu- (好) + log (说/言语) + -y (名词后缀) -&gt; 说好听的话 -&gt; 颂词，悼词</t>
  </si>
  <si>
    <t>颂词</t>
  </si>
  <si>
    <t>/ˈjuːlədʒi/</t>
  </si>
  <si>
    <t>He delivered a moving eulogy at his father's funeral.</t>
  </si>
  <si>
    <t>他在父亲的葬礼上致了一篇动人的悼词。</t>
  </si>
  <si>
    <t>在葬礼上，大家轮流宣读 eulogy（颂词），回顾他美好的一生。</t>
  </si>
  <si>
    <t>eu 是好，log 是说，y 是名词，赞美多多。</t>
  </si>
  <si>
    <t>euphony</t>
  </si>
  <si>
    <t>phon</t>
  </si>
  <si>
    <t>eu- (好) + phon (声音) + -y (名词后缀) -&gt; 产生好的声音 -&gt; 悦耳之音</t>
  </si>
  <si>
    <t>悦耳</t>
  </si>
  <si>
    <t>/ˈjuːfəni/</t>
  </si>
  <si>
    <t>The composer was known for the euphony of his melodies.</t>
  </si>
  <si>
    <t>这位作曲家以其旋律的悦耳动听而闻名。</t>
  </si>
  <si>
    <t>清晨鸟鸣声是一种自然的 euphony（悦耳之音），让人心旷神怡。</t>
  </si>
  <si>
    <t>eu 是好，phon 声音，悦耳动听，美妙千金。</t>
  </si>
  <si>
    <t>euthanasia</t>
  </si>
  <si>
    <t>thanas</t>
  </si>
  <si>
    <t>eu- (好) + thanas (死) + -ia (状态) -&gt; 好的死亡状态 -&gt; 安乐死</t>
  </si>
  <si>
    <t>安乐死</t>
  </si>
  <si>
    <t>/ˌjuːθəˈneɪʒə/</t>
  </si>
  <si>
    <t>The debate over the ethics of euthanasia continues.</t>
  </si>
  <si>
    <t>关于安乐死伦理的争论仍在继续。</t>
  </si>
  <si>
    <t>关于是否应该允许 euthanasia（安乐死），社会各界有不同的看法。</t>
  </si>
  <si>
    <t>eu 是好，thanas 死，安乐而逝，争议不止。</t>
  </si>
  <si>
    <t>eugenics</t>
  </si>
  <si>
    <t>eu- (好) + gen (生育/产生) + -ics (学科) -&gt; 研究产生优良后代的学科 -&gt; 优生学</t>
  </si>
  <si>
    <t>/juːˈdʒenɪks/</t>
  </si>
  <si>
    <t>Eugenics was once a popular but controversial scientific movement.</t>
  </si>
  <si>
    <t>优生学曾是一个流行但极具争议的科学运动。</t>
  </si>
  <si>
    <t>为了改善人口素质，有人提出了 eugenics（优生学）的理论。</t>
  </si>
  <si>
    <t>eu 是好，gen 生育，ics 学科，优生优育。</t>
  </si>
  <si>
    <t>evangelist</t>
  </si>
  <si>
    <t>ev-</t>
  </si>
  <si>
    <t>angel</t>
  </si>
  <si>
    <t>ev- (好) + angel (使者/消息) + -ist (人) -&gt; 带来好消息的人 -&gt; 福音传教士</t>
  </si>
  <si>
    <t>/ɪˈvændʒəlɪst/</t>
  </si>
  <si>
    <t>The TV evangelist preached to a live audience of thousands.</t>
  </si>
  <si>
    <t>那位电视福音传教士向数千名现场观众布道。</t>
  </si>
  <si>
    <t>这位 evangelist（传教士）总是面带微笑地向路人传播希望。</t>
  </si>
  <si>
    <t>ev 是好，angel 天使，福音使者，传教之士。</t>
  </si>
  <si>
    <t>eutrophic</t>
  </si>
  <si>
    <t>troph</t>
  </si>
  <si>
    <t>eu- (好/多) + troph (营养) + -ic (的) -&gt; 营养充足甚至过剩的 -&gt; 富营养化的</t>
  </si>
  <si>
    <t>/juːˈtrəʊfɪk/</t>
  </si>
  <si>
    <t>Eutrophic lakes often suffer from excessive algae growth.</t>
  </si>
  <si>
    <t>富营养化的湖泊通常会遭受藻类过度生长的困扰。</t>
  </si>
  <si>
    <t>湖水呈现绿色，这表明该水域已经 eutrophic（富营养化）了。</t>
  </si>
  <si>
    <t>eu 是好，troph 营养，富营养化，藻类疯长。</t>
  </si>
  <si>
    <t>eupeptic</t>
  </si>
  <si>
    <t>pept</t>
  </si>
  <si>
    <t>eu- (好) + pept (消化) + -ic (的) -&gt; 消化良好的 -&gt; 消化良好的，乐观的</t>
  </si>
  <si>
    <t>/juːˈpeptɪk/</t>
  </si>
  <si>
    <t>His eupeptic personality made him a favorite among the staff.</t>
  </si>
  <si>
    <t>他那乐观爽朗的性格使他在员工中大受欢迎。</t>
  </si>
  <si>
    <t>拥有 eupeptic（消化良好）的身体和心态，是长寿的秘诀。</t>
  </si>
  <si>
    <t>eu 是好，pept 消化，胃口良好，性格豁达。</t>
  </si>
  <si>
    <t>eurythmy</t>
  </si>
  <si>
    <t>rythm</t>
  </si>
  <si>
    <t>eu- (好) + rythm (节奏) + -y (状态) -&gt; 好的节奏感 -&gt; 优美的动作，韵律舞</t>
  </si>
  <si>
    <t>/jʊˈrɪðmi/</t>
  </si>
  <si>
    <t>The dancers performed with perfect eurythmy.</t>
  </si>
  <si>
    <t>舞者们的表演具有完美的韵律感。</t>
  </si>
  <si>
    <t>舞台上的舞蹈充满了 eurythmy（优美的韵律），非常赏心悦目。</t>
  </si>
  <si>
    <t>eu 是好，rythm 节奏，优美韵律，跳动不休。</t>
  </si>
  <si>
    <t>medieval</t>
  </si>
  <si>
    <t>medi-</t>
  </si>
  <si>
    <t>ev</t>
  </si>
  <si>
    <t>medi- (中间) + ev (时代) + -al (形容词后缀) -&gt; 处于中间时代性质的 -&gt; 中世纪的</t>
  </si>
  <si>
    <t>中世纪的</t>
  </si>
  <si>
    <t>/ˌmediˈiːvl/</t>
  </si>
  <si>
    <t>The city is famous for its medieval architecture.</t>
  </si>
  <si>
    <t>这座城市以其中世纪建筑而闻名。</t>
  </si>
  <si>
    <t>在 medi (中间) 的 ev (时代)，城堡里住着骑士。</t>
  </si>
  <si>
    <t>中间时代 medi-ev，中世纪的别掉队。</t>
  </si>
  <si>
    <t>longevity</t>
  </si>
  <si>
    <t>long-</t>
  </si>
  <si>
    <t>long- (长) + ev (寿命) + -ity (名词后缀) -&gt; 漫长寿命的状态 -&gt; 长寿</t>
  </si>
  <si>
    <t>长寿</t>
  </si>
  <si>
    <t>/lɒnˈdʒevəti/</t>
  </si>
  <si>
    <t>Healthy eating is the key to longevity.</t>
  </si>
  <si>
    <t>健康饮食是长寿的关键。</t>
  </si>
  <si>
    <t>拥有 long (长的) ev (寿命)，是每个人的愿望。</t>
  </si>
  <si>
    <t>long 是长，ev 是命，长寿就是 longevity。</t>
  </si>
  <si>
    <t>primeval</t>
  </si>
  <si>
    <t>prim-</t>
  </si>
  <si>
    <t>prim- (第一) + ev (时代) + -al (形容词后缀) -&gt; 属于最初时代的 -&gt; 原始的</t>
  </si>
  <si>
    <t>原始的</t>
  </si>
  <si>
    <t>/praɪˈmiːvl/</t>
  </si>
  <si>
    <t>The travelers wandered through a primeval forest.</t>
  </si>
  <si>
    <t>旅行者们在原始森林中徘徊。</t>
  </si>
  <si>
    <t>prim (最初) 的 ev (时代)，到处都是原始森林。</t>
  </si>
  <si>
    <t>最初时代 prim-ev，原始森林没人去。</t>
  </si>
  <si>
    <t>coeval</t>
  </si>
  <si>
    <t>co-</t>
  </si>
  <si>
    <t>co- (共同) + ev (时代) + -al (形容词后缀) -&gt; 属于同一个时代的 -&gt; 同时代的</t>
  </si>
  <si>
    <t>/koʊˈiːvl/</t>
  </si>
  <si>
    <t>This volcano is coeval with the surrounding mountains.</t>
  </si>
  <si>
    <t>这座火山与周围的山脉是同一时代的。</t>
  </si>
  <si>
    <t>co (共同) 的 ev (时代)，说明它们是同时代的。</t>
  </si>
  <si>
    <t>共同年代 co-ev，同时代的人爱喝酒。</t>
  </si>
  <si>
    <t>eternal</t>
  </si>
  <si>
    <t>et-ern</t>
  </si>
  <si>
    <t>et- (变体自ev) + -ern (后缀) + -al (形容词后缀) -&gt; 超越有限时间的 -&gt; 永恒的</t>
  </si>
  <si>
    <t>永恒的</t>
  </si>
  <si>
    <t>/ɪˈtɜːrnl/</t>
  </si>
  <si>
    <t>She believes in eternal life after death.</t>
  </si>
  <si>
    <t>她相信死后有永恒的生命。</t>
  </si>
  <si>
    <t>超越了 ev (时间) 的限制，就是 eternal 永恒的。</t>
  </si>
  <si>
    <t>永恒之火 et-ern-al，穿越时空真出彩。</t>
  </si>
  <si>
    <t>eternity</t>
  </si>
  <si>
    <t>et- (变体自ev) + -ern (后缀) + -ity (名词后缀) -&gt; 永恒的时间状态 -&gt; 永恒</t>
  </si>
  <si>
    <t>永恒</t>
  </si>
  <si>
    <t>/ɪˈtɜːrnəti/</t>
  </si>
  <si>
    <t>They vowed to love each other for eternity.</t>
  </si>
  <si>
    <t>他们发誓要永远相爱。</t>
  </si>
  <si>
    <t>在 eternity 的长河里，ev (时间) 只是瞬间。</t>
  </si>
  <si>
    <t>超越时间成永恒，eternity 记心中。</t>
  </si>
  <si>
    <t>medievalist</t>
  </si>
  <si>
    <t>medi- (中间) + ev (时代) + -al (形容词) + -ist (人) -&gt; 研究中世纪时代的人 -&gt; 中世纪研究家</t>
  </si>
  <si>
    <t>/ˌmediˈiːvəlɪst/</t>
  </si>
  <si>
    <t>The professor is a renowned medievalist.</t>
  </si>
  <si>
    <t>这位教授是一位著名的中世纪研究家。</t>
  </si>
  <si>
    <t>这个 -ist (专家) 专门研究那个 medieval 的 ev (年代)。</t>
  </si>
  <si>
    <t>中世纪加一个 ist，研究专家有本事。</t>
  </si>
  <si>
    <t>medievalism</t>
  </si>
  <si>
    <t>medi- (中间) + ev (时代) + -al (形容词) + -ism (主义/特征) -&gt; 中世纪时代的特征 -&gt; 中世纪风气</t>
  </si>
  <si>
    <t>/ˌmediˈiːvəlɪzəm/</t>
  </si>
  <si>
    <t>The poem is filled with medievalism.</t>
  </si>
  <si>
    <t>这首诗充满了中世纪风情。</t>
  </si>
  <si>
    <t>充满 -ism (主义) 的 medieval (中世纪) 风格。</t>
  </si>
  <si>
    <t>中世纪加个 ism，复古风气入人心。</t>
  </si>
  <si>
    <t>primevally</t>
  </si>
  <si>
    <t>prim- (第一) + ev (时代) + -al (形容词) + -ly (副词后缀) -&gt; 属于最初时代地 -&gt; 原始地</t>
  </si>
  <si>
    <t>/praɪˈmiːvəli/</t>
  </si>
  <si>
    <t>The landscape looked primevally beautiful.</t>
  </si>
  <si>
    <t>这片风景看起来有一种原始的美。</t>
  </si>
  <si>
    <t>森林在 prim-ev (原始) 地生长，保持了自然美。</t>
  </si>
  <si>
    <t>原始地加 ly，状态形容很给力。</t>
  </si>
  <si>
    <t>grandevity</t>
  </si>
  <si>
    <t>grand-</t>
  </si>
  <si>
    <t>grand- (伟大的/长的) + ev (年龄) + -ity (名词后缀) -&gt; 伟大的年岁 -&gt; 高寿</t>
  </si>
  <si>
    <t>/ɡrænˈdevəti/</t>
  </si>
  <si>
    <t>The grandevity of the elders is respected in the village.</t>
  </si>
  <si>
    <t>村里尊重长辈的高寿。</t>
  </si>
  <si>
    <t>grand (伟大的) ev (年岁)，通常指德高望重的高寿。</t>
  </si>
  <si>
    <t>grand 高大 ev 寿，长命百岁不用愁。</t>
  </si>
  <si>
    <t>energy</t>
  </si>
  <si>
    <t>erg</t>
  </si>
  <si>
    <t>en- (进入) + erg (工作/能量) + -y (名词后缀) -&gt; 进入工作的状态 -&gt; 能量/精力</t>
  </si>
  <si>
    <t>能量</t>
  </si>
  <si>
    <t>/ˈenərdʒi/</t>
  </si>
  <si>
    <t>We need to focus our energy on the main task.</t>
  </si>
  <si>
    <t>我们需要把精力集中在主要任务上。</t>
  </si>
  <si>
    <t>身体里充满 energy，准备开始一天的 work。</t>
  </si>
  <si>
    <t>en进入，erg工作，有能量才干活。</t>
  </si>
  <si>
    <t>energetic</t>
  </si>
  <si>
    <t>en- (在内) + erg (工作) + -et (连接件) + -ic (形容词后缀) -&gt; 内部有工作动力的 -&gt; 精力充沛的</t>
  </si>
  <si>
    <t>精力充沛的</t>
  </si>
  <si>
    <t>/ˌenərˈdʒetɪk/</t>
  </si>
  <si>
    <t>She is an energetic young woman.</t>
  </si>
  <si>
    <t>她是一个精力充沛的年轻女性。</t>
  </si>
  <si>
    <t>这位 energetic 的年轻人总是充满活力。</t>
  </si>
  <si>
    <t>energetic 精力旺，erg 能量里面藏。</t>
  </si>
  <si>
    <t>allergy</t>
  </si>
  <si>
    <t>all-</t>
  </si>
  <si>
    <t>all- (其他的) + erg (反应/作用) + -y (状态) -&gt; 产生其他（异常）反应的状态 -&gt; 过敏</t>
  </si>
  <si>
    <t>过敏症</t>
  </si>
  <si>
    <t>/ˈælərdʒi/</t>
  </si>
  <si>
    <t>He has a food allergy to peanuts.</t>
  </si>
  <si>
    <t>他对花生有食物过敏。</t>
  </si>
  <si>
    <t>身体产生 alternate 的反应 erg，这就是 allergy。</t>
  </si>
  <si>
    <t>all 是其他，erg 是反应，过敏真难受。</t>
  </si>
  <si>
    <t>allergic</t>
  </si>
  <si>
    <t>all- (其他的) + erg (作用) + -ic (形容词后缀) -&gt; 产生异常作用的 -&gt; 过敏的</t>
  </si>
  <si>
    <t>过敏的</t>
  </si>
  <si>
    <t>/əˈlɜːrdʒɪk/</t>
  </si>
  <si>
    <t>I am allergic to cat fur.</t>
  </si>
  <si>
    <t>我对猫毛过敏。</t>
  </si>
  <si>
    <t>如果你是 allergic 體質，碰到花粉會很不舒服。</t>
  </si>
  <si>
    <t>allergic 是过敏，异常反应找根源。</t>
  </si>
  <si>
    <t>synergy</t>
  </si>
  <si>
    <t>syn-</t>
  </si>
  <si>
    <t>syn- (共同) + erg (工作) + -y (名词后缀) -&gt; 共同工作产生的作用 -&gt; 协同效应</t>
  </si>
  <si>
    <t>协同作用</t>
  </si>
  <si>
    <t>/ˈsɪnərdʒi/</t>
  </si>
  <si>
    <t>The synergy between the two companies increased profits.</t>
  </si>
  <si>
    <t>两家公司之间的协同效应增加了利润。</t>
  </si>
  <si>
    <t>团队 syn 合作 erg，产生巨大的 synergy。</t>
  </si>
  <si>
    <t>syn 一起，erg 工作，协同效果好。</t>
  </si>
  <si>
    <t>surgery</t>
  </si>
  <si>
    <t>sur-</t>
  </si>
  <si>
    <t>g</t>
  </si>
  <si>
    <t>sur- (起源于 hand) + g (由 erg 演变，工作) + -ery (场所/性质) -&gt; 用手工作的地方或方式 -&gt; 手术</t>
  </si>
  <si>
    <t>外科手术</t>
  </si>
  <si>
    <t>/ˈsɜːrdʒəri/</t>
  </si>
  <si>
    <t>The patient is in surgery now.</t>
  </si>
  <si>
    <t>病人现在正在做手术。</t>
  </si>
  <si>
    <t>外科医生用手 sur 进行精密的工作 g，就是 surgery。</t>
  </si>
  <si>
    <t>surgery 手术，手上功夫要精通。</t>
  </si>
  <si>
    <t>surgeon</t>
  </si>
  <si>
    <t>sur- (手) + g (工作) + -eon (人) -&gt; 用手工作的人 -&gt; 外科医生</t>
  </si>
  <si>
    <t>外科医生</t>
  </si>
  <si>
    <t>/ˈsɜːrdʒən/</t>
  </si>
  <si>
    <t>He is a famous heart surgeon.</t>
  </si>
  <si>
    <t>他是一位著名的心脏外科医生。</t>
  </si>
  <si>
    <t>这位 surgeon 手术技巧非常高超。</t>
  </si>
  <si>
    <t>surgeon 医生，手术室里显身手。</t>
  </si>
  <si>
    <t>ergonomics</t>
  </si>
  <si>
    <t>nom</t>
  </si>
  <si>
    <t>erg (工作) + nom (规律) + -ics (学科) -&gt; 研究工作的规律 -&gt; 人体工程学</t>
  </si>
  <si>
    <t>工效学</t>
  </si>
  <si>
    <t>/ˌɜːrɡəˈnɑːmɪks/</t>
  </si>
  <si>
    <t>The office chairs were designed with ergonomics in mind.</t>
  </si>
  <si>
    <t>这些办公椅的设计考虑到了人体工程学。</t>
  </si>
  <si>
    <t>学习 ergonomics，让工作 erg 更符合规律 nom。</t>
  </si>
  <si>
    <t>erg 是工作，nom 是规律，工效学问多。</t>
  </si>
  <si>
    <t>organize</t>
  </si>
  <si>
    <t>org</t>
  </si>
  <si>
    <t>org (工作/工具) + -an (名词化) + -ize (动词后缀) -&gt; 使各部分像器官一样协调工作 -&gt; 组织</t>
  </si>
  <si>
    <t>组织</t>
  </si>
  <si>
    <t>/ˈɔːrɡənaɪz/</t>
  </si>
  <si>
    <t>They are organizing a protest.</t>
  </si>
  <si>
    <t>他们正在组织一场抗议。</t>
  </si>
  <si>
    <t>我们要 organize 一个活动，分工 erg 合作。</t>
  </si>
  <si>
    <t>organize 搞组织，有条不紊做工作。</t>
  </si>
  <si>
    <t>organization</t>
  </si>
  <si>
    <t>org (工作) + -an (后缀) + -ization (复合名词后缀) -&gt; 协同工作的整体 -&gt; 组织/机构</t>
  </si>
  <si>
    <t>组织/机构</t>
  </si>
  <si>
    <t>/ˌɔːrɡənəˈzeɪʃn/</t>
  </si>
  <si>
    <t>He works for a non-profit organization.</t>
  </si>
  <si>
    <t>他在一家非营利机构工作。</t>
  </si>
  <si>
    <t>这个 organization 内部有很多职位分工。</t>
  </si>
  <si>
    <t>organization 叫机构，大家一起拼命干。</t>
  </si>
  <si>
    <t>metallurgy</t>
  </si>
  <si>
    <t>metall-</t>
  </si>
  <si>
    <t>urg</t>
  </si>
  <si>
    <t>metall- (金属) + urg (工作) + -y (名词后缀) -&gt; 处理金属的工作 -&gt; 冶金术</t>
  </si>
  <si>
    <t>冶金术</t>
  </si>
  <si>
    <t>/ˈmetəlɜːrdʒi/</t>
  </si>
  <si>
    <t>He studied metallurgy in college.</t>
  </si>
  <si>
    <t>他在大学里学习冶金学。</t>
  </si>
  <si>
    <t>冶金 metallurgy 就是对金属 metal 进行加工 urg。</t>
  </si>
  <si>
    <t>metal 金属，urg 弄，冶金技术显神功。</t>
  </si>
  <si>
    <t>erg (工作/功) -&gt; 物理学中的功的基本单位 -&gt; 尔格</t>
  </si>
  <si>
    <t>尔格(能量单位)</t>
  </si>
  <si>
    <t>/ɜːrɡ/</t>
  </si>
  <si>
    <t>The erg is a unit of energy.</t>
  </si>
  <si>
    <t>尔格是一个能量单位。</t>
  </si>
  <si>
    <t>物理课学过，erg 是极小的功的单位。</t>
  </si>
  <si>
    <t>erg 尔格，功的单位记心间。</t>
  </si>
  <si>
    <t>err</t>
  </si>
  <si>
    <t>err (漫游) -&gt; 偏离了正确的轨道 -&gt; 犯错</t>
  </si>
  <si>
    <t>犯错</t>
  </si>
  <si>
    <t>/ɜː(r)/</t>
  </si>
  <si>
    <t>To err is human, to forgive divine.</t>
  </si>
  <si>
    <t>犯错乃凡人，宽恕乃神性。</t>
  </si>
  <si>
    <t>人类总是容易 err，所以要学会宽恕。</t>
  </si>
  <si>
    <t>err 就像乱漫游，容易犯错让人愁。</t>
  </si>
  <si>
    <t>error</t>
  </si>
  <si>
    <t>err (犯错) + -or (抽象名词后缀) -&gt; 犯错的行为或状态 -&gt; 错误</t>
  </si>
  <si>
    <t>错误</t>
  </si>
  <si>
    <t>/ˈerə(r)/</t>
  </si>
  <si>
    <t>The computer system crashed due to a technical error.</t>
  </si>
  <si>
    <t>计算机系统因技术错误而崩溃。</t>
  </si>
  <si>
    <t>由于一个小小的 error，整个计划都失败了。</t>
  </si>
  <si>
    <t>error 后缀 -or，出现错误快反思。</t>
  </si>
  <si>
    <t>erroneous</t>
  </si>
  <si>
    <t>err (犯错) + -one (中性连接词) + -ous (具有...特征的) -&gt; 带有错误特征的 -&gt; 错误的</t>
  </si>
  <si>
    <t>错误的</t>
  </si>
  <si>
    <t>/ɪˈrəʊniəs/</t>
  </si>
  <si>
    <t>He based his conclusions on erroneous information.</t>
  </si>
  <si>
    <t>他根据错误的信息得出了结论。</t>
  </si>
  <si>
    <t>那个结论是 erroneous 的，因为它基于错误的数据。</t>
  </si>
  <si>
    <t>erroneous 含义多，描述错误不会错。</t>
  </si>
  <si>
    <t>erratic</t>
  </si>
  <si>
    <t>err (漫游) + -atic (形容词后缀) -&gt; 像到处游走一样不固定的 -&gt; 古怪的，不规律的</t>
  </si>
  <si>
    <t>不稳定的</t>
  </si>
  <si>
    <t>/ɪˈrætɪk/</t>
  </si>
  <si>
    <t>The player's performance has been very erratic lately.</t>
  </si>
  <si>
    <t>这名选手的表现最近非常不稳定。</t>
  </si>
  <si>
    <t>他那 erratic 的心跳让医生感到担心。</t>
  </si>
  <si>
    <t>erratic 像在乱走，不稳不规则真发抖。</t>
  </si>
  <si>
    <t>errand</t>
  </si>
  <si>
    <t>err (漫游) + -and (名词后缀) -&gt; 到处走动去办事 -&gt; 差事，使命</t>
  </si>
  <si>
    <t>差事</t>
  </si>
  <si>
    <t>/ˈerənd/</t>
  </si>
  <si>
    <t>I have a few errands to run before lunch.</t>
  </si>
  <si>
    <t>午饭前我有几件差事要办。</t>
  </si>
  <si>
    <t>我需要跑一个 errand，去邮局寄信。</t>
  </si>
  <si>
    <t>errand 就是跑跑腿，办理差事不怕累。</t>
  </si>
  <si>
    <t>errant</t>
  </si>
  <si>
    <t>err (漫游) + -ant (形容词后缀) -&gt; 在外游荡的 -&gt; 偏离正道的，游荡的</t>
  </si>
  <si>
    <t>犯错误的</t>
  </si>
  <si>
    <t>/ˈerənt/</t>
  </si>
  <si>
    <t>The errant knight traveled the land seeking adventure.</t>
  </si>
  <si>
    <t>游侠骑士在大陆游历寻找冒险。</t>
  </si>
  <si>
    <t>那颗 errant 的子弹打中了旁边的树。</t>
  </si>
  <si>
    <t>errant 游侠四处走，偏离正道犯错久。</t>
  </si>
  <si>
    <t>aberration</t>
  </si>
  <si>
    <t>ab-</t>
  </si>
  <si>
    <t>ab- (离开) + err (漫游) + -ation (名词后缀) -&gt; 离开正轨后的游荡状态 -&gt; 偏差，失常</t>
  </si>
  <si>
    <t>反常现象</t>
  </si>
  <si>
    <t>/ˌæbəˈreɪʃn/</t>
  </si>
  <si>
    <t>Such a cold day in summer is a complete aberration.</t>
  </si>
  <si>
    <t>夏日里如此寒冷的一天完全是反常现象。</t>
  </si>
  <si>
    <t>这次考试失利只是他表现中的一次 aberration。</t>
  </si>
  <si>
    <t>ab 离开 err 走，aberration 偏差有。</t>
  </si>
  <si>
    <t>unerring</t>
  </si>
  <si>
    <t>un-</t>
  </si>
  <si>
    <t>un- (不) + err (犯错) + -ing (形容词后缀) -&gt; 不会犯错的 -&gt; 准确无误的</t>
  </si>
  <si>
    <t>万无一失的</t>
  </si>
  <si>
    <t>/ʌnˈɜːrɪŋ/</t>
  </si>
  <si>
    <t>She has an unerring instinct for choosing the right path.</t>
  </si>
  <si>
    <t>她在选择正确道路方面有准确无误的直觉。</t>
  </si>
  <si>
    <t>他那 unerring 的直觉帮他躲过了危机。</t>
  </si>
  <si>
    <t>un 是不 err 是错，unerring 准确没法说。</t>
  </si>
  <si>
    <t>erratum</t>
  </si>
  <si>
    <t>err (犯错) + -atum (拉丁语名词后缀) -&gt; 已经写出来的错误 -&gt; 勘误，印刷错误</t>
  </si>
  <si>
    <t>勘误</t>
  </si>
  <si>
    <t>/eˈrɑːtəm/</t>
  </si>
  <si>
    <t>The publisher included an erratum slip in the book.</t>
  </si>
  <si>
    <t>出版商在书中夹了一张勘误表。</t>
  </si>
  <si>
    <t>书中有很多 erratum，出版商需要道歉。</t>
  </si>
  <si>
    <t>erratum 印刷错，勘误表上写结果。</t>
  </si>
  <si>
    <t>inerrant</t>
  </si>
  <si>
    <t>in- (不) + err (犯错) + -ant (形容词后缀) -&gt; 不犯错的 -&gt; 绝无错误的</t>
  </si>
  <si>
    <t>无错的</t>
  </si>
  <si>
    <t>/ɪnˈerənt/</t>
  </si>
  <si>
    <t>Some people believe that the ancient scriptures are inerrant.</t>
  </si>
  <si>
    <t>有些人相信古代经文是绝无错误的。</t>
  </si>
  <si>
    <t>即使是最权威的学者也不敢自称是 inerrant 的。</t>
  </si>
  <si>
    <t>in 是不 err 是错，inerrant 无错不需过。</t>
  </si>
  <si>
    <t>aesthetic</t>
  </si>
  <si>
    <t>aesthet</t>
  </si>
  <si>
    <t>aesthet (感觉) + -ic (相关的) -&gt; 对感知美相关的 -&gt; 审美的</t>
  </si>
  <si>
    <t>美学的</t>
  </si>
  <si>
    <t>/esˈθetɪk/</t>
  </si>
  <si>
    <t>The new building has great aesthetic appeal.</t>
  </si>
  <si>
    <t>这座新建筑具有极大的审美吸引力。</t>
  </si>
  <si>
    <t>这位艺术家很有 aesthetic 细胞，对色彩的 feeling 非常敏锐。</t>
  </si>
  <si>
    <t>aesthet 感觉 ic 的，审美的眼光是必须的。</t>
  </si>
  <si>
    <t>aesthetics</t>
  </si>
  <si>
    <t>aesthet (感觉) + -ic (相关的) + -s (学科) -&gt; 研究美感知的学科 -&gt; 美学</t>
  </si>
  <si>
    <t>美学</t>
  </si>
  <si>
    <t>/esˈθetɪks/</t>
  </si>
  <si>
    <t>He is studying the aesthetics of ancient Greek pottery.</t>
  </si>
  <si>
    <t>他正在研究古希腊陶器的美学。</t>
  </si>
  <si>
    <t>学习 aesthetics 之后，你对美的 perception 会提升。</t>
  </si>
  <si>
    <t>aesthet 感觉加个 s，美学理论真有意思。</t>
  </si>
  <si>
    <t>anesthesia</t>
  </si>
  <si>
    <t>an-</t>
  </si>
  <si>
    <t>esthesia</t>
  </si>
  <si>
    <t>an- (无) + esthesia (感觉) -&gt; 没有感觉的状态 -&gt; 麻醉</t>
  </si>
  <si>
    <t>麻醉</t>
  </si>
  <si>
    <t>/ˌænəsˈθiːʒə/</t>
  </si>
  <si>
    <t>The operation was performed under local anesthesia.</t>
  </si>
  <si>
    <t>手术是在局部麻醉下进行的。</t>
  </si>
  <si>
    <t>进入 anesthesia 状态后，你就 no sensation 了。</t>
  </si>
  <si>
    <t>an 是没有 esth 觉，进入麻醉痛感绝。</t>
  </si>
  <si>
    <t>anesthetic</t>
  </si>
  <si>
    <t>esthet</t>
  </si>
  <si>
    <t>an- (无) + esthet (感觉) + -ic (具有...性质的) -&gt; 使失去感觉的物质 -&gt; 麻醉剂</t>
  </si>
  <si>
    <t>麻醉剂</t>
  </si>
  <si>
    <t>/ˌænəsˈθetɪk/</t>
  </si>
  <si>
    <t>The dentist injected an anesthetic before pulling the tooth.</t>
  </si>
  <si>
    <t>牙医在拔牙前注射了麻醉剂。</t>
  </si>
  <si>
    <t>这种 anesthetic 药水能让你失去 physical feeling。</t>
  </si>
  <si>
    <t>an 没有 esth 觉，anesthetic 药效绝。</t>
  </si>
  <si>
    <t>synesthesia</t>
  </si>
  <si>
    <t>syn- (共同) + esthesia (感觉) -&gt; 感觉共同产生 -&gt; 联觉</t>
  </si>
  <si>
    <t>联觉</t>
  </si>
  <si>
    <t>/ˌɪnəsˈθiːziə/</t>
  </si>
  <si>
    <t>Synesthesia can cause a person to see colors when they hear music.</t>
  </si>
  <si>
    <t>联觉会导致一个人在听到音乐时看到颜色。</t>
  </si>
  <si>
    <t>有 synesthesia 的人，听音乐时会有 visual feeling。</t>
  </si>
  <si>
    <t>syn 共同 esth 觉，色彩声音同感知。</t>
  </si>
  <si>
    <t>esthete</t>
  </si>
  <si>
    <t>esthet (感觉) + -e (人) -&gt; 对美有敏锐感觉的人 -&gt; 审美家</t>
  </si>
  <si>
    <t>审美家</t>
  </si>
  <si>
    <t>/ˈesθiːt/</t>
  </si>
  <si>
    <t>The esthete spent hours admiring the rare painting.</t>
  </si>
  <si>
    <t>那位审美家花了好几个小时欣赏那幅罕见的画作。</t>
  </si>
  <si>
    <t>作为一个 esthete，他对生活品质有很高的 feeling 要求。</t>
  </si>
  <si>
    <t>esthete 是个人，审美眼光过常人。</t>
  </si>
  <si>
    <t>anesthetize</t>
  </si>
  <si>
    <t>an- (无) + esthet (感觉) + -ize (使) -&gt; 使没有感觉 -&gt; 使麻醉</t>
  </si>
  <si>
    <t>使麻醉</t>
  </si>
  <si>
    <t>/əˈnesθətaɪz/</t>
  </si>
  <si>
    <t>The vet will anesthetize the dog before the surgery.</t>
  </si>
  <si>
    <t>兽医将在手术前给狗打麻醉。</t>
  </si>
  <si>
    <t>医生需要 anesthetize 病人，让他失去 sensation。</t>
  </si>
  <si>
    <t>an 没 esth 觉 ize 化，麻醉下去不说话。</t>
  </si>
  <si>
    <t>kinesthesia</t>
  </si>
  <si>
    <t>kin-</t>
  </si>
  <si>
    <t>kin- (运动) + esthesia (感觉) -&gt; 运动的感觉 -&gt; 肌肉运动知觉</t>
  </si>
  <si>
    <t>动觉</t>
  </si>
  <si>
    <t>/ˌkɪnəsˈθiːziə/</t>
  </si>
  <si>
    <t>Dancers must have a strong sense of kinesthesia.</t>
  </si>
  <si>
    <t>舞者必须有很强的动觉。</t>
  </si>
  <si>
    <t>Kin 代表运动，kinesthesia 就是对运动的 feeling。</t>
  </si>
  <si>
    <t>kin 运动 esth 觉，动感十足不停歇。</t>
  </si>
  <si>
    <t>hyperesthesia</t>
  </si>
  <si>
    <t>hyper-</t>
  </si>
  <si>
    <t>hyper- (过度) + esthesia (感觉) -&gt; 过度的感觉 -&gt; 感觉过敏</t>
  </si>
  <si>
    <t>感觉过敏</t>
  </si>
  <si>
    <t>/ˌhaɪpərɪsˈθiːʒə/</t>
  </si>
  <si>
    <t>The patient suffered from hyperesthesia, making even light touches painful.</t>
  </si>
  <si>
    <t>病人患有感觉过敏，即使轻微的触摸也会感到疼痛。</t>
  </si>
  <si>
    <t>Hyper 是超级，hyperesthesia 就是 feeling 太强烈了。</t>
  </si>
  <si>
    <t>hyper 过度 esth 觉，敏感到痛受不了。</t>
  </si>
  <si>
    <t>aesthetically</t>
  </si>
  <si>
    <t>aesthet (感觉) + -ic (的) + -ally (地) -&gt; 审美地 -&gt; 美学上地</t>
  </si>
  <si>
    <t>审美地</t>
  </si>
  <si>
    <t>/esˈθetɪkli/</t>
  </si>
  <si>
    <t>The garden is aesthetically pleasing to the eye.</t>
  </si>
  <si>
    <t>这个花园在审美上令人愉悦。</t>
  </si>
  <si>
    <t>这个房间布置得很 aesthetically，非常有 artistic feeling。</t>
  </si>
  <si>
    <t>aesthetically 加后缀，审美方面很到位。</t>
  </si>
  <si>
    <t>ecology</t>
  </si>
  <si>
    <t>eco-</t>
  </si>
  <si>
    <t>eco- (环境) + -logy (学科) -&gt; 研究生物与其环境住所关系的学科 -&gt; 生态学</t>
  </si>
  <si>
    <t>生态学</t>
  </si>
  <si>
    <t>/iˈkɒlədʒi/</t>
  </si>
  <si>
    <t>The oil spill caused great damage to the local ecology.</t>
  </si>
  <si>
    <t>石油泄漏给当地生态造成了巨大破坏。</t>
  </si>
  <si>
    <t>这门关于 environment 的学科叫做 ecology (生态学)。</t>
  </si>
  <si>
    <t>eco是家，logy是学，生态学问大。</t>
  </si>
  <si>
    <t>economy</t>
  </si>
  <si>
    <t>eco- (家) + -nomy (管理) -&gt; 像管理家务一样管理国家资源 -&gt; 经济</t>
  </si>
  <si>
    <t>经济</t>
  </si>
  <si>
    <t>/ɪˈkɒnəmi/</t>
  </si>
  <si>
    <t>The global economy is facing a recession.</t>
  </si>
  <si>
    <t>全球经济正面临衰退。</t>
  </si>
  <si>
    <t>管理好国家这个大“家”的财务就是 economy (经济)。</t>
  </si>
  <si>
    <t>家有管理，经济兴隆。</t>
  </si>
  <si>
    <t>ecosystem</t>
  </si>
  <si>
    <t>system</t>
  </si>
  <si>
    <t>eco- (环境) + system (系统) -&gt; 由环境各要素组成的系统 -&gt; 生态系统</t>
  </si>
  <si>
    <t>生态系统</t>
  </si>
  <si>
    <t>/ˈiːkəʊsɪstəm/</t>
  </si>
  <si>
    <t>The rainforest is a complex ecosystem.</t>
  </si>
  <si>
    <t>热带雨林是一个复杂的生态系统。</t>
  </si>
  <si>
    <t>在这个大的 system 中，eco (生态系统) 的平衡很重要。</t>
  </si>
  <si>
    <t>环境加系统，生态大环境。</t>
  </si>
  <si>
    <t>economic</t>
  </si>
  <si>
    <t>eco- (家/国) + -nom (管理) + -ic (形容词后缀) -&gt; 关于资源管理的 -&gt; 经济的</t>
  </si>
  <si>
    <t>经济上的</t>
  </si>
  <si>
    <t>/ˌiːkəˈnɒmɪk/</t>
  </si>
  <si>
    <t>The country is in an economic crisis.</t>
  </si>
  <si>
    <t>这个国家正处于经济危机中。</t>
  </si>
  <si>
    <t>政府正在讨论 economic (经济上的) 增长计划。</t>
  </si>
  <si>
    <t>经济的问题，ic来修饰。</t>
  </si>
  <si>
    <t>economist</t>
  </si>
  <si>
    <t>eco- (家/国) + -nom (管理) + -ist (人) -&gt; 研究经济管理的人 -&gt; 经济学家</t>
  </si>
  <si>
    <t>经济学家</t>
  </si>
  <si>
    <t>/ɪˈkɒnəmɪst/</t>
  </si>
  <si>
    <t>Many economists predict interest rates will rise.</t>
  </si>
  <si>
    <t>许多经济学家预测利率将会上升。</t>
  </si>
  <si>
    <t>那位 economist (经济学家) 发表了关于市场的演讲。</t>
  </si>
  <si>
    <t>经济学家ist，算账最精明。</t>
  </si>
  <si>
    <t>ecological</t>
  </si>
  <si>
    <t>eco- (环境) + -log (学科) + -ical (形容词后缀) -&gt; 生态学方面的 -&gt; 生态的</t>
  </si>
  <si>
    <t>生态的</t>
  </si>
  <si>
    <t>/ˌiːkəˈlɒdʒɪkl/</t>
  </si>
  <si>
    <t>Deforestation has led to an ecological disaster.</t>
  </si>
  <si>
    <t>滥砍滥伐导致了一场生态灾难。</t>
  </si>
  <si>
    <t>我们必须保护 ecological (生态的) 多样性。</t>
  </si>
  <si>
    <t>生态的事情，ical来定性。</t>
  </si>
  <si>
    <t>ecofriendly</t>
  </si>
  <si>
    <t>friendly</t>
  </si>
  <si>
    <t>eco- (环境) + friendly (友好的) -&gt; 对环境友好的 -&gt; 环保的</t>
  </si>
  <si>
    <t>环保的</t>
  </si>
  <si>
    <t>/ˌiːkəʊˈfrendli/</t>
  </si>
  <si>
    <t>Electric cars are more ecofriendly than petrol ones.</t>
  </si>
  <si>
    <t>电动汽车比汽油车更环保。</t>
  </si>
  <si>
    <t>这种包装是 ecofriendly (环保的)，可以降解。</t>
  </si>
  <si>
    <t>环境的好朋友，环保第一流。</t>
  </si>
  <si>
    <t>ecotourism</t>
  </si>
  <si>
    <t>tour</t>
  </si>
  <si>
    <t>eco- (环境) + tour (旅游) + -ism (实践/主义) -&gt; 以保护环境为前提的旅游方式 -&gt; 生态旅游</t>
  </si>
  <si>
    <t>生态旅游</t>
  </si>
  <si>
    <t>/ˈiːkəʊˌtʊərɪzəm/</t>
  </si>
  <si>
    <t>The island's economy depends heavily on ecotourism.</t>
  </si>
  <si>
    <t>这个岛屿的经济在很大程度上依赖生态旅游。</t>
  </si>
  <si>
    <t>去大自然旅行并保护它，这就是 ecotourism (生态旅游)。</t>
  </si>
  <si>
    <t>环境加旅游，生态也悠游。</t>
  </si>
  <si>
    <t>ecocide</t>
  </si>
  <si>
    <t>eco- (环境) + -cide (杀) -&gt; 毁灭环境的行为 -&gt; 生态灭绝</t>
  </si>
  <si>
    <t>/ˈiːkəʊsaɪd/</t>
  </si>
  <si>
    <t>The massive pollution was described as an act of ecocide.</t>
  </si>
  <si>
    <t>大规模的污染被描述为一种生态灭绝行为。</t>
  </si>
  <si>
    <t>大范围破坏自然环境无异于 ecocide (生态灭绝)。</t>
  </si>
  <si>
    <t>cide是杀害，生态被破坏。</t>
  </si>
  <si>
    <t>ecosphere</t>
  </si>
  <si>
    <t>sphere</t>
  </si>
  <si>
    <t>eco- (环境) + sphere (球/范围) -&gt; 生物生存的全球范围 -&gt; 生态圈</t>
  </si>
  <si>
    <t>生态圈</t>
  </si>
  <si>
    <t>/ˈiːkəʊsfɪə(r)/</t>
  </si>
  <si>
    <t>We must protect all living things within the ecosphere.</t>
  </si>
  <si>
    <t>我们必须保护生态圈内所有的生物。</t>
  </si>
  <si>
    <t>地球这个巨大的球体就是我们的 ecosphere (生态圈)。</t>
  </si>
  <si>
    <t>环境是个球，生态圈中游。</t>
  </si>
  <si>
    <t>ego</t>
  </si>
  <si>
    <t>() + ego (自我) + () -&gt; 指代意识中的自己 -&gt; 自我</t>
  </si>
  <si>
    <t>自我</t>
  </si>
  <si>
    <t>/ˈiːɡəʊ/</t>
  </si>
  <si>
    <t>His success has given him a big ego.</t>
  </si>
  <si>
    <t>他的成功使他变得非常自负。</t>
  </si>
  <si>
    <t>他的 ego 膨胀了，开始变得目中无人。</t>
  </si>
  <si>
    <t>ego 就是我，自尊自大火。</t>
  </si>
  <si>
    <t>egoism</t>
  </si>
  <si>
    <t>() + ego (自我) + -ism (主义) -&gt; 以自我利益为先的准则 -&gt; 利己主义</t>
  </si>
  <si>
    <t>利己主义</t>
  </si>
  <si>
    <t>/ˈiːɡəʊɪzəm/</t>
  </si>
  <si>
    <t>He was driven by pure egoism.</t>
  </si>
  <si>
    <t>他是受纯粹的利己主义驱动的。</t>
  </si>
  <si>
    <t>这种 egoism 思想会导致忽视他人的感受。</t>
  </si>
  <si>
    <t>ego 加上 ism，利己主义真不行。</t>
  </si>
  <si>
    <t>egoist</t>
  </si>
  <si>
    <t>() + ego (自我) + -ist (人) -&gt; 只在乎自我的人 -&gt; 利己主义者</t>
  </si>
  <si>
    <t>利己主义者</t>
  </si>
  <si>
    <t>/ˈiːɡəʊɪst/</t>
  </si>
  <si>
    <t>An egoist cares only about his own interests.</t>
  </si>
  <si>
    <t>利己主义者只关心他自己的利益。</t>
  </si>
  <si>
    <t>作为一个 egoist，他从来不分享零食。</t>
  </si>
  <si>
    <t>ist 是人 ego 我，利己主义者没朋友。</t>
  </si>
  <si>
    <t>egocentric</t>
  </si>
  <si>
    <t>() + ego (自我) + centr (中心) + -ic (的) -&gt; 以自我为中心的 -&gt; 以自我为中心的</t>
  </si>
  <si>
    <t>自我中心的</t>
  </si>
  <si>
    <t>/ˌiːɡəʊˈsentrɪk/</t>
  </si>
  <si>
    <t>The child is still very egocentric.</t>
  </si>
  <si>
    <t>这孩子依然非常以自我为中心。</t>
  </si>
  <si>
    <t>他太 egocentric 了，总觉得地球绕着他转。</t>
  </si>
  <si>
    <t>中心 center 放在 ego，自我中心没处躲。</t>
  </si>
  <si>
    <t>egotism</t>
  </si>
  <si>
    <t>() + ego (自我) + -t- (连接符) + -ism (行为) -&gt; 总是吹嘘自我的行为 -&gt; 自负</t>
  </si>
  <si>
    <t>自负</t>
  </si>
  <si>
    <t>/ˈiːɡətɪzəm/</t>
  </si>
  <si>
    <t>His egotism was blinding him to his own faults.</t>
  </si>
  <si>
    <t>他的自负使他看不见自己的错误。</t>
  </si>
  <si>
    <t>由于他的 egotism，他听不进任何建议。</t>
  </si>
  <si>
    <t>ego 中间加个 t，自负自大惹人嫌。</t>
  </si>
  <si>
    <t>egotist</t>
  </si>
  <si>
    <t>() + ego (自我) + -t- (连接符) + -ist (人) -&gt; 经常自夸的人 -&gt; 自大者</t>
  </si>
  <si>
    <t>自大者</t>
  </si>
  <si>
    <t>/ˈiːɡətɪst/</t>
  </si>
  <si>
    <t>He is an insufferable egotist.</t>
  </si>
  <si>
    <t>他是个令人难以忍受的自大狂。</t>
  </si>
  <si>
    <t>那个 egotist 每天都在朋友圈吹嘘自己。</t>
  </si>
  <si>
    <t>自大的 egotist，总是喜欢提自己。</t>
  </si>
  <si>
    <t>egotistical</t>
  </si>
  <si>
    <t>() + ego (自我) + -t- (连接符) + -istical (形容词后缀) -&gt; 表现出自大特征的 -&gt; 傲慢自大的</t>
  </si>
  <si>
    <t>傲慢的</t>
  </si>
  <si>
    <t>/ˌiːɡəˈtɪstɪkl/</t>
  </si>
  <si>
    <t>He is a selfish, egotistical person.</t>
  </si>
  <si>
    <t>他是个自私、傲慢自大的人。</t>
  </si>
  <si>
    <t>他那 egotistical 的态度让大家都很反感。</t>
  </si>
  <si>
    <t>后缀长长一大串，傲慢自大讨人厌。</t>
  </si>
  <si>
    <t>egomania</t>
  </si>
  <si>
    <t>mania</t>
  </si>
  <si>
    <t>() + ego (自我) + mania (疯狂) -&gt; 对自我的极度痴迷 -&gt; 极端利己主义</t>
  </si>
  <si>
    <t>极端利己主义</t>
  </si>
  <si>
    <t>/ˌiːɡəʊˈmeɪniə/</t>
  </si>
  <si>
    <t>His self-confidence often borders on egomania.</t>
  </si>
  <si>
    <t>他的自信往往近乎极端利己主义。</t>
  </si>
  <si>
    <t>当自信变成了 egomania，就会变得危险。</t>
  </si>
  <si>
    <t>mania 疯狂 ego 我，极端利己没法说。</t>
  </si>
  <si>
    <t>alter ego</t>
  </si>
  <si>
    <t>alter-</t>
  </si>
  <si>
    <t>alter- (其他的) + ego (自我) + () -&gt; 另一个自己 -&gt; 另一个自我/亲密伙伴</t>
  </si>
  <si>
    <t>密友</t>
  </si>
  <si>
    <t>/ˌæltər ˈiːɡəʊ/</t>
  </si>
  <si>
    <t>The character in the novel is the author's alter ego.</t>
  </si>
  <si>
    <t>小说中的角色是作者本人的化身。</t>
  </si>
  <si>
    <t>他在网络世界里有一个 alter ego，性格完全不同。</t>
  </si>
  <si>
    <t>alter 改变 ego 我，另一个我是化身。</t>
  </si>
  <si>
    <t>egocentricity</t>
  </si>
  <si>
    <t>() + ego (自我) + centr (中心) + -icity (性质) -&gt; 以自我为中心的性质 -&gt; 自我中心</t>
  </si>
  <si>
    <t>自我中心</t>
  </si>
  <si>
    <t>/ˌiːɡəʊsenˈtrɪsəti/</t>
  </si>
  <si>
    <t>The egocentricity of some politicians is astounding.</t>
  </si>
  <si>
    <t>一些政客的自我中心程度令人震惊。</t>
  </si>
  <si>
    <t>随着年龄增长，小孩子的 egocentricity 会逐渐减弱。</t>
  </si>
  <si>
    <t>icity 表性质，自我中心没商量。</t>
  </si>
  <si>
    <t>equal</t>
  </si>
  <si>
    <t>equ</t>
  </si>
  <si>
    <t>equ (相等) + -al (形容词后缀) -&gt; 处于相等状态的 -&gt; 相等的</t>
  </si>
  <si>
    <t>相等的</t>
  </si>
  <si>
    <t>/ˈiːkwəl/</t>
  </si>
  <si>
    <t>Men and women should receive equal pay for equal work.</t>
  </si>
  <si>
    <t>男女同工应同酬。</t>
  </si>
  <si>
    <t>每个人都有 equal 的权利，大家生而平等。</t>
  </si>
  <si>
    <t>equ相等al形容，大家权利都相同。</t>
  </si>
  <si>
    <t>equality</t>
  </si>
  <si>
    <t>equ (相等) + -al (形容词后缀) + -ity (名词后缀) -&gt; 相等的状态 -&gt; 平等</t>
  </si>
  <si>
    <t>平等</t>
  </si>
  <si>
    <t>/iˈkwɒləti/</t>
  </si>
  <si>
    <t>We are committed to the ideal of equality.</t>
  </si>
  <si>
    <t>我们致力于实现平等的理想。</t>
  </si>
  <si>
    <t>追求 equality 是人类长久以来的平等梦想。</t>
  </si>
  <si>
    <t>equality 是名词，平等待人是美德。</t>
  </si>
  <si>
    <t>equation</t>
  </si>
  <si>
    <t>equ (相等) + -at (动词后缀) + -ion (名词后缀) -&gt; 使两边相等的东西 -&gt; 等式</t>
  </si>
  <si>
    <t>等式，方程</t>
  </si>
  <si>
    <t>/ɪˈkweɪʒn/</t>
  </si>
  <si>
    <t>Can you solve this mathematical equation?</t>
  </si>
  <si>
    <t>你能解出这个数学方程吗？</t>
  </si>
  <si>
    <t>数学课上最难的就是解这个 equation 等式。</t>
  </si>
  <si>
    <t>equ加上ation，数学等式是核心。</t>
  </si>
  <si>
    <t>equator</t>
  </si>
  <si>
    <t>equ (相等) + -at (动词后缀) + -or (名词后缀) -&gt; 将地球划分为相等两半的线 -&gt; 赤道</t>
  </si>
  <si>
    <t>赤道</t>
  </si>
  <si>
    <t>/ɪˈkweɪtə(r)/</t>
  </si>
  <si>
    <t>Singapore is located near the equator.</t>
  </si>
  <si>
    <t>新加坡位于赤道附近。</t>
  </si>
  <si>
    <t>地球中间那条线是 equator，它把南北平分了。</t>
  </si>
  <si>
    <t>equ加上ator，赤道平分大地球。</t>
  </si>
  <si>
    <t>adequate</t>
  </si>
  <si>
    <t>ad- (去，趋向) + equ (相等) + -ate (形容词后缀) -&gt; 趋向于达到相等的标准 -&gt; 足够的</t>
  </si>
  <si>
    <t>充足的，适当的</t>
  </si>
  <si>
    <t>/ˈædɪkwət/</t>
  </si>
  <si>
    <t>The food supply is adequate for the winter.</t>
  </si>
  <si>
    <t>食物供应对过冬来说是充足的。</t>
  </si>
  <si>
    <t>食物必须达到 adequate 的水平，也就是足够的量。</t>
  </si>
  <si>
    <t>ad趋向equ等，足够数量才算准。</t>
  </si>
  <si>
    <t>equivalent</t>
  </si>
  <si>
    <t>equi-</t>
  </si>
  <si>
    <t>val</t>
  </si>
  <si>
    <t>equi- (相等) + val (价值) + -ent (形容词后缀) -&gt; 价值相等的 -&gt; 等价的</t>
  </si>
  <si>
    <t>等价的，相等的</t>
  </si>
  <si>
    <t>/ɪˈkwɪvələnt/</t>
  </si>
  <si>
    <t>Eight kilometers is roughly equivalent to five miles.</t>
  </si>
  <si>
    <t>8公里大约相当于5英里。</t>
  </si>
  <si>
    <t>这两件衣服的价值是 equivalent 的，它们完全等价。</t>
  </si>
  <si>
    <t>equi等val价，两物价值都相等。</t>
  </si>
  <si>
    <t>equilibrium</t>
  </si>
  <si>
    <t>libr</t>
  </si>
  <si>
    <t>equi- (相等) + libr (天平/平衡) + -ium (名词后缀) -&gt; 天平两端相等的状态 -&gt; 平衡</t>
  </si>
  <si>
    <t>平衡</t>
  </si>
  <si>
    <t>/ˌiːkwɪˈlɪbriəm/</t>
  </si>
  <si>
    <t>Yoga helps to restore your inner equilibrium.</t>
  </si>
  <si>
    <t>瑜伽有助于恢复你内心的平衡。</t>
  </si>
  <si>
    <t>我们需要保持内心的 equilibrium，也就是身心的平衡。</t>
  </si>
  <si>
    <t>equi平衡libr秤，天平两端要对等。</t>
  </si>
  <si>
    <t>equity</t>
  </si>
  <si>
    <t>equ (相等) + -ity (名词后缀) -&gt; 处理事情公平相等 -&gt; 公平，公正</t>
  </si>
  <si>
    <t>公平，公正</t>
  </si>
  <si>
    <t>/ˈekwəti/</t>
  </si>
  <si>
    <t>We must promote equity in education.</t>
  </si>
  <si>
    <t>我们必须促进教育公平。</t>
  </si>
  <si>
    <t>社会呼吁教育 equity，让每个人都享有公平的机会。</t>
  </si>
  <si>
    <t>equ加上ity，公平公正记心里。</t>
  </si>
  <si>
    <t>equinox</t>
  </si>
  <si>
    <t>nox</t>
  </si>
  <si>
    <t>equi- (相等) + nox (夜晚) -&gt; 昼夜相等的时刻 -&gt; 昼夜平分点</t>
  </si>
  <si>
    <t>春分，秋分</t>
  </si>
  <si>
    <t>/ˈekwɪnɒks/</t>
  </si>
  <si>
    <t>The spring equinox falls on March 21st.</t>
  </si>
  <si>
    <t>春分在3月21日。</t>
  </si>
  <si>
    <t>到了 equinox 这一天，白昼和黑夜就一样长了。</t>
  </si>
  <si>
    <t>equi等nox夜，春分秋分昼夜等。</t>
  </si>
  <si>
    <t>unequal</t>
  </si>
  <si>
    <t>un- (不) + equ (相等) + -al (形容词后缀) -&gt; 不相等的 -&gt; 不平等的</t>
  </si>
  <si>
    <t>不相等的，不平等的</t>
  </si>
  <si>
    <t>/ʌnˈiːkwəl/</t>
  </si>
  <si>
    <t>They are fighting against unequal treatment.</t>
  </si>
  <si>
    <t>他们正在反抗不公正的待遇。</t>
  </si>
  <si>
    <t>这种 unequal 的待遇是不平等的，我们需要改变它。</t>
  </si>
  <si>
    <t>un是不equ等，不平不等到处有。</t>
  </si>
  <si>
    <t>dexterous</t>
  </si>
  <si>
    <t>dextr-</t>
  </si>
  <si>
    <t>dextr- (右手) + -ous (形容词后缀) -&gt; 像右手一样灵活的 -&gt; 灵巧的</t>
  </si>
  <si>
    <t>灵巧的</t>
  </si>
  <si>
    <t>/ˈdekstrəs/</t>
  </si>
  <si>
    <t>The dexterous surgeon performed the operation with precision.</t>
  </si>
  <si>
    <t>这位灵巧的外科医生精准地完成了手术。</t>
  </si>
  <si>
    <t>这位 dexterous（灵巧的）医生用右手完成了精细缝合。</t>
  </si>
  <si>
    <t>右手dextr，后缀ous，手巧灵活真优秀。</t>
  </si>
  <si>
    <t>dexterity</t>
  </si>
  <si>
    <t>dextr- (右手) + -ity (名词后缀) -&gt; 右手的特质 -&gt; 灵巧，敏捷</t>
  </si>
  <si>
    <t>敏捷</t>
  </si>
  <si>
    <t>/dekˈsterəti/</t>
  </si>
  <si>
    <t>The computer game tests the players' manual dexterity.</t>
  </si>
  <si>
    <t>这款电脑游戏测试玩家的手部敏捷度。</t>
  </si>
  <si>
    <t>钢琴家指尖的 dexterity（灵巧）源于多年的右手苦练。</t>
  </si>
  <si>
    <t>右手dextr，名词ity，敏捷灵活有能力。</t>
  </si>
  <si>
    <t>ambidextrous</t>
  </si>
  <si>
    <t>ambi-</t>
  </si>
  <si>
    <t>ambi- (二者) + dextr- (右手) + -ous (形容词后缀) -&gt; 两只手都像右手一样 -&gt; 双手灵巧的</t>
  </si>
  <si>
    <t>/ˌæmbiˈdekstrəs/</t>
  </si>
  <si>
    <t>He is ambidextrous and can write with both hands.</t>
  </si>
  <si>
    <t>他是左右开弓的，两只手都能写字。</t>
  </si>
  <si>
    <t>ambi（两个）dextrous（右手），两手都像右手一样就是 ambidextrous（双手灵巧的）。</t>
  </si>
  <si>
    <t>ambi二者，dextr右，双手灵巧不用愁。</t>
  </si>
  <si>
    <t>dextrose</t>
  </si>
  <si>
    <t>dextr- (右旋) + -ose (糖) -&gt; 在偏振光下向右旋的糖 -&gt; 葡萄糖</t>
  </si>
  <si>
    <t>/ˈdekstrəʊs/</t>
  </si>
  <si>
    <t>The patient was given a solution of dextrose.</t>
  </si>
  <si>
    <t>病人被注射了葡萄糖溶液。</t>
  </si>
  <si>
    <t>吃完含 dextrose（葡萄糖）的糖果，右手 dextr 更有劲了。</t>
  </si>
  <si>
    <t>dextr右旋，ose糖，补充能量葡萄糖。</t>
  </si>
  <si>
    <t>dextral</t>
  </si>
  <si>
    <t>dextr- (右手/右侧) + -al (形容词后缀) -&gt; 右手侧的 -&gt; 右边的</t>
  </si>
  <si>
    <t>/ˈdekstrəl/</t>
  </si>
  <si>
    <t>The shell has a dextral spiral.</t>
  </si>
  <si>
    <t>这个贝壳是右旋的。</t>
  </si>
  <si>
    <t>dextral（右边的）螺旋就像右手 dextr 指向的方向。</t>
  </si>
  <si>
    <t>dextr是右，al结尾，右边方向不能废。</t>
  </si>
  <si>
    <t>dextrad</t>
  </si>
  <si>
    <t>dextr- (右) + -ad (向...方向) -&gt; 向右边方向 -&gt; 向右地</t>
  </si>
  <si>
    <t>/ˈdekstræd/</t>
  </si>
  <si>
    <t>The doctor moved the probe dextrad across the patient's abdomen.</t>
  </si>
  <si>
    <t>医生将探头向右移动，穿过病人的腹部。</t>
  </si>
  <si>
    <t>不要向左，请向 dextrad（向右地）移动。</t>
  </si>
  <si>
    <t>dextr表右，ad方向，向右移动大步跨。</t>
  </si>
  <si>
    <t>ambidexterity</t>
  </si>
  <si>
    <t>ambi- (二者) + dextr- (右手) + -ity (名词后缀) -&gt; 两手皆为右手的状态 -&gt; 左右开弓</t>
  </si>
  <si>
    <t>/ˌæmbiˌdekˈsterəti/</t>
  </si>
  <si>
    <t>The athlete's ambidexterity made him a versatile player.</t>
  </si>
  <si>
    <t>这位运动员左右开弓的能力使他成为一名全能选手。</t>
  </si>
  <si>
    <t>这位天才拥有 ambidexterity（左右开弓），双手都能灵活操作。</t>
  </si>
  <si>
    <t>ambi两个，dextr右手，左右开弓全能手。</t>
  </si>
  <si>
    <t>dextrocardia</t>
  </si>
  <si>
    <t>dextro-</t>
  </si>
  <si>
    <t>cardi-</t>
  </si>
  <si>
    <t>dextro- (右) + cardi- (心) + -a (名词后缀/病症) -&gt; 心脏在右侧的状况 -&gt; 右位心</t>
  </si>
  <si>
    <t>/ˌdekstrəʊˈkɑːdiə/</t>
  </si>
  <si>
    <t>Dextrocardia is a rare congenital condition.</t>
  </si>
  <si>
    <t>右位心是一种罕见的先天性状况。</t>
  </si>
  <si>
    <t>dextro（右）加 cardia（心），心脏长在右边就是 dextrocardia（右位心）。</t>
  </si>
  <si>
    <t>dextro是右，cardi心，心脏在右右位心。</t>
  </si>
  <si>
    <t>dextrin</t>
  </si>
  <si>
    <t>dextr- (右旋) + -in (化学成分) -&gt; 右旋性的淀粉胶 -&gt; 糊精</t>
  </si>
  <si>
    <t>/ˈdekstrɪn/</t>
  </si>
  <si>
    <t>Dextrin is often used as an adhesive for stamps.</t>
  </si>
  <si>
    <t>糊精常被用作邮票的粘合剂。</t>
  </si>
  <si>
    <t>dextrin（糊精）是一种源自淀粉的 dextr（右旋）物质。</t>
  </si>
  <si>
    <t>dextr右旋，in是剂，糊精粘合有魔力。</t>
  </si>
  <si>
    <t>dextrorotatory</t>
  </si>
  <si>
    <t>rotat-</t>
  </si>
  <si>
    <t>dextro- (右) + rotat- (旋转) + -ory (形容词后缀) -&gt; 向右旋转的 -&gt; 右旋的</t>
  </si>
  <si>
    <t>/ˌdekstrəʊˈrəʊtətəri/</t>
  </si>
  <si>
    <t>Certain chemical compounds are dextrorotatory in solution.</t>
  </si>
  <si>
    <t>某些化合物在溶液中是右旋的。</t>
  </si>
  <si>
    <t>dextro（右）加 rotat（转），dextrorotatory（右旋的）分子向右转。</t>
  </si>
  <si>
    <t>dextro向右，rotat旋，右旋分子在盘旋。</t>
  </si>
  <si>
    <t>dignity</t>
  </si>
  <si>
    <t>dign</t>
  </si>
  <si>
    <t>dign (价值) + -ity (名词后缀，表状态) -&gt; 一个人所具有的价值状态 -&gt; 尊严</t>
  </si>
  <si>
    <t>尊严，高贵</t>
  </si>
  <si>
    <t>/ˈdɪɡnəti/</t>
  </si>
  <si>
    <t>He kept his dignity despite the public criticism.</t>
  </si>
  <si>
    <t>尽管受到了公众的批评，他仍保持着尊严。</t>
  </si>
  <si>
    <t>每个人都有维持 dignity 的权利，因为每个人都有自己的 value。</t>
  </si>
  <si>
    <t>dign是价值，ity是名，dignity 尊严在心中。</t>
  </si>
  <si>
    <t>dignify</t>
  </si>
  <si>
    <t>dign (价值) + -ify (使动后缀) -&gt; 使...变得有价值或高贵 -&gt; 使高贵</t>
  </si>
  <si>
    <t>使高贵，使显赫</t>
  </si>
  <si>
    <t>/ˈdɪɡnɪfaɪ/</t>
  </si>
  <si>
    <t>The ceremony was dignified by the presence of the president.</t>
  </si>
  <si>
    <t>总统的出席使典礼显得更加庄严。</t>
  </si>
  <si>
    <t>用诚实来 dignify 你的生命，让它变得更加 noble。</t>
  </si>
  <si>
    <t>dign价值ify使，dignify 使高贵莫迟疑。</t>
  </si>
  <si>
    <t>indignant</t>
  </si>
  <si>
    <t>in- (不) + dign (价值/值得) + -ant (形容词后缀) -&gt; 觉得受到的待遇不值得、不公平而感到不平 -&gt; 愤慨的</t>
  </si>
  <si>
    <t>愤怒的，愤慨的</t>
  </si>
  <si>
    <t>/ɪnˈdɪɡnənt/</t>
  </si>
  <si>
    <t>She was indignant at the way she had been treated.</t>
  </si>
  <si>
    <t>她对自己受到的待遇感到愤慨。</t>
  </si>
  <si>
    <t>当一个人受到不公对待，觉得没有 dignity 时，就会变得 indignant。</t>
  </si>
  <si>
    <t>in不dign值ant形容，indignant 愤怒又心惊。</t>
  </si>
  <si>
    <t>indignity</t>
  </si>
  <si>
    <t>in- (不) + dign (价值) + -ity (状态) -&gt; 不被当作有价值对待的状态 -&gt; 侮辱</t>
  </si>
  <si>
    <t>侮辱，轻蔑</t>
  </si>
  <si>
    <t>/ɪnˈdɪɡnəti/</t>
  </si>
  <si>
    <t>They suffered the indignity of being expelled from their home.</t>
  </si>
  <si>
    <t>他们遭受了被赶出家门的侮辱。</t>
  </si>
  <si>
    <t>这简直是一种 indignity，对我人格的严重 insult。</t>
  </si>
  <si>
    <t>in不dign值ity名，indignity 侮辱让人疼。</t>
  </si>
  <si>
    <t>dignitary</t>
  </si>
  <si>
    <t>dign (价值/地位) + -itary (名词后缀，指人) -&gt; 有极高地位或价值的人 -&gt; 显要人物</t>
  </si>
  <si>
    <t>显贵，高官</t>
  </si>
  <si>
    <t>/ˈdɪɡnɪteri/</t>
  </si>
  <si>
    <t>Foreign dignitaries attended the funeral.</t>
  </si>
  <si>
    <t>外国显要人物出席了葬礼。</t>
  </si>
  <si>
    <t>机场迎接这位 dignitary，他是一个很有 influence 的人。</t>
  </si>
  <si>
    <t>dign地位itary人，dignitary 高官受人尊。</t>
  </si>
  <si>
    <t>indignation</t>
  </si>
  <si>
    <t>in- (不) + dign (值得) + -ation (名词后缀) -&gt; 觉得某事不值得发生而产生的情绪 -&gt; 义愤</t>
  </si>
  <si>
    <t>愤慨，义愤</t>
  </si>
  <si>
    <t>/ˌɪndɪɡˈneɪʃn/</t>
  </si>
  <si>
    <t>The report caused widespread public indignation.</t>
  </si>
  <si>
    <t>这篇报道引起了公众的普遍愤慨。</t>
  </si>
  <si>
    <t>不公平引发了大家的 indignation，大家集体 protest。</t>
  </si>
  <si>
    <t>in不dign值ation名，indignation 义愤难平。</t>
  </si>
  <si>
    <t>disdain</t>
  </si>
  <si>
    <t>dain</t>
  </si>
  <si>
    <t>dis- (不) + dain (价值) -&gt; 认为某人或某物没有价值 -&gt; 鄙视</t>
  </si>
  <si>
    <t>蔑视，轻视</t>
  </si>
  <si>
    <t>/dɪsˈdeɪn/</t>
  </si>
  <si>
    <t>She treated his suggestion with disdain.</t>
  </si>
  <si>
    <t>她对他的建议嗤之以鼻。</t>
  </si>
  <si>
    <t>他带着 disdain 的表情，显然是看不起这个 poor plan。</t>
  </si>
  <si>
    <t>dis不dain价值，disdain 蔑视冷如石。</t>
  </si>
  <si>
    <t>deign</t>
  </si>
  <si>
    <t>deign (价值/值得) -&gt; 认为某事值得去做（通常带有傲慢态度） -&gt; 屈尊</t>
  </si>
  <si>
    <t>屈尊，俯就</t>
  </si>
  <si>
    <t>/deɪn/</t>
  </si>
  <si>
    <t>She did not even deign to answer.</t>
  </si>
  <si>
    <t>她甚至不屑于回答。</t>
  </si>
  <si>
    <t>他甚至都不 deign 回复我的 message，真是太傲慢了。</t>
  </si>
  <si>
    <t>deign 屈尊来俯就，高高在上不肯留。</t>
  </si>
  <si>
    <t>dainty</t>
  </si>
  <si>
    <t>dain (价值/品质) + -ty (形容词后缀，此处演变为精致) -&gt; 具有高品质和美感的 -&gt; 精致的</t>
  </si>
  <si>
    <t>精致的，考究的</t>
  </si>
  <si>
    <t>/ˈdeɪnti/</t>
  </si>
  <si>
    <t>The flowers were small and dainty.</t>
  </si>
  <si>
    <t>那些花儿娇小而精致。</t>
  </si>
  <si>
    <t>这件 dainty 的旗袍，展示了非常 exquisite 的工艺。</t>
  </si>
  <si>
    <t>dain价值ty形，dainty 精致真动听。</t>
  </si>
  <si>
    <t>undignified</t>
  </si>
  <si>
    <t>un- (不) + dign (尊严) + -ified (形容词后缀) -&gt; 没有尊严的 -&gt; 不庄重的</t>
  </si>
  <si>
    <t>不庄重的，有失身份的</t>
  </si>
  <si>
    <t>/ʌnˈdɪɡnɪfaɪd/</t>
  </si>
  <si>
    <t>It would be undignified to argue with them.</t>
  </si>
  <si>
    <t>和他们争论会有失身份。</t>
  </si>
  <si>
    <t>在公共场合大喊大叫是 undignified 的行为，显得很不 polite。</t>
  </si>
  <si>
    <t>un不dignified庄重，undignified 失身份太沉重。</t>
  </si>
  <si>
    <t>condign</t>
  </si>
  <si>
    <t>con- (加强语气) + dign (值得/价值) -&gt; 完全值得的 -&gt; （惩罚等）应得的</t>
  </si>
  <si>
    <t>相当的，应得的（指惩罚）</t>
  </si>
  <si>
    <t>/kənˈdaɪn/</t>
  </si>
  <si>
    <t>The criminal received a condign punishment.</t>
  </si>
  <si>
    <t>罪犯受到了应有的惩罚。</t>
  </si>
  <si>
    <t>由于他犯了严重的 crime，法官给了他 condign 的刑罚。</t>
  </si>
  <si>
    <t>con加强dign值，condign 惩罚应得之。</t>
  </si>
  <si>
    <t>digit</t>
  </si>
  <si>
    <t>digit (手指/数字) -&gt; 古人用手指计数 -&gt; 数字</t>
  </si>
  <si>
    <t>数字；手指</t>
  </si>
  <si>
    <t>/ˈdɪdʒɪt/</t>
  </si>
  <si>
    <t>The number 101 contains three digits.</t>
  </si>
  <si>
    <t>数字 101 包含三个数位。</t>
  </si>
  <si>
    <t>请看这个 digit（数字），它就像你的手指一样好记。</t>
  </si>
  <si>
    <t>digit 手指也是数，数位分明好计数。</t>
  </si>
  <si>
    <t>digital</t>
  </si>
  <si>
    <t>digit (数字) + -al (形容词后缀) -&gt; 与数字有关的 -&gt; 数字的</t>
  </si>
  <si>
    <t>数字的；数码的</t>
  </si>
  <si>
    <t>/ˈdɪdʒɪtl/</t>
  </si>
  <si>
    <t>We live in a digital age.</t>
  </si>
  <si>
    <t>我们生活在一个数字时代。</t>
  </si>
  <si>
    <t>在这个 digital（数字的）时代，大家都用数码产品。</t>
  </si>
  <si>
    <t>加了 al 变形容词，digital 时代已来临。</t>
  </si>
  <si>
    <t>digitally</t>
  </si>
  <si>
    <t>digit (数字) + -al (形容词后缀) + -ly (副词后缀) -&gt; 以数字的方式 -&gt; 数字化地</t>
  </si>
  <si>
    <t>数字化地</t>
  </si>
  <si>
    <t>/ˈdɪdʒɪtəli/</t>
  </si>
  <si>
    <t>The photo was digitally enhanced.</t>
  </si>
  <si>
    <t>这张照片经过了数字化增强。</t>
  </si>
  <si>
    <t>这张照片是 digitally（数字化地）处理过的，效果极佳。</t>
  </si>
  <si>
    <t>ly 结尾副词现，digitally 记心间。</t>
  </si>
  <si>
    <t>digitize</t>
  </si>
  <si>
    <t>digit (数字) + -ize (动词后缀，使...) -&gt; 使其变成数字形式 -&gt; 数字化</t>
  </si>
  <si>
    <t>使数字化</t>
  </si>
  <si>
    <t>/ˈdɪdʒɪtaɪz/</t>
  </si>
  <si>
    <t>They are planning to digitize the entire library.</t>
  </si>
  <si>
    <t>他们计划将整个图书馆的藏书数字化。</t>
  </si>
  <si>
    <t>图书馆正在 digitize（数字化）所有纸质书籍。</t>
  </si>
  <si>
    <t>ize 后缀是动词，digitize 转换二进制。</t>
  </si>
  <si>
    <t>digitalization</t>
  </si>
  <si>
    <t>digit (数字) + -al (形容词后缀) + -ization (名词后缀，...化) -&gt; 数字化的过程 -&gt; 数字化</t>
  </si>
  <si>
    <t>数字化</t>
  </si>
  <si>
    <t>/ˌdɪdʒɪtəlaɪˈzeɪʃn/</t>
  </si>
  <si>
    <t>The digitalization of business records takes time.</t>
  </si>
  <si>
    <t>商业记录的数字化需要时间。</t>
  </si>
  <si>
    <t>我们要跟上 digitalization（数字化）的步伐，提高效率。</t>
  </si>
  <si>
    <t>ation 后缀名词化，digitalization 叫数字化。</t>
  </si>
  <si>
    <t>digitalize</t>
  </si>
  <si>
    <t>digit (数字) + -al (形容词后缀) + -ize (动词后缀) -&gt; 变成数字化的 -&gt; 数字化</t>
  </si>
  <si>
    <t>数字化（同 digitize，但更强调转变过程）</t>
  </si>
  <si>
    <t>/ˈdɪdʒɪtəlaɪz/</t>
  </si>
  <si>
    <t>We need to digitalize our workflows.</t>
  </si>
  <si>
    <t>我们需要使我们的工作流程数字化。</t>
  </si>
  <si>
    <t>通过 digitalize（数字化）流程，我们可以节省不少纸张。</t>
  </si>
  <si>
    <t>al 再加 ize，digitalize 也不难。</t>
  </si>
  <si>
    <t>interdigital</t>
  </si>
  <si>
    <t>inter- (在...之间) + digit (手指/脚趾) + -al (形容词后缀) -&gt; 位于指/趾头之间的 -&gt; 指间的</t>
  </si>
  <si>
    <t>指间的；趾间的</t>
  </si>
  <si>
    <t>/ˌɪntəˈdɪdʒɪtl/</t>
  </si>
  <si>
    <t>The duck has interdigital webbing.</t>
  </si>
  <si>
    <t>鸭子有趾间蹼。</t>
  </si>
  <si>
    <t>鸭子的 interdigital（趾间的）蹼有助于它们游泳。</t>
  </si>
  <si>
    <t>inter 意为在中间，interdigital 指缝间。</t>
  </si>
  <si>
    <t>pre-digital</t>
  </si>
  <si>
    <t>pre- (在...之前) + digit (数字) + -al (形容词后缀) -&gt; 在数字时代之前的 -&gt; 前数字时代的</t>
  </si>
  <si>
    <t>前数字时代的</t>
  </si>
  <si>
    <t>/ˌpriː ˈdɪdʒɪtl/</t>
  </si>
  <si>
    <t>Life in the pre-digital era was very different.</t>
  </si>
  <si>
    <t>前数字时代的生活非常不同。</t>
  </si>
  <si>
    <t>在 pre-digital（前数字时代的）时期，人们写信都用纸笔。</t>
  </si>
  <si>
    <t>pre 意为在前面，pre-digital 还没电。</t>
  </si>
  <si>
    <t>digitate</t>
  </si>
  <si>
    <t>digit (手指) + -ate (形容词后缀) -&gt; 像手指形状的 -&gt; 指状的</t>
  </si>
  <si>
    <t>指状的；有指的</t>
  </si>
  <si>
    <t>/ˈdɪdʒɪteɪt/</t>
  </si>
  <si>
    <t>The leaf has a digitate shape.</t>
  </si>
  <si>
    <t>这片叶子呈指状。</t>
  </si>
  <si>
    <t>这片叶子长得像手掌，被称为 digitate（指状的）叶。</t>
  </si>
  <si>
    <t>ate 后缀加进来，digitate 指状开。</t>
  </si>
  <si>
    <t>dormitory</t>
  </si>
  <si>
    <t>dorm</t>
  </si>
  <si>
    <t>dorm(睡觉) + -itory(场所) -&gt; 提供睡觉的地方 -&gt; 宿舍</t>
  </si>
  <si>
    <t>宿舍</t>
  </si>
  <si>
    <t>/ˈdɔːrmətɔːri/</t>
  </si>
  <si>
    <t>The university is building a new dormitory for students.</t>
  </si>
  <si>
    <t>大学正在为学生建一栋新宿舍。</t>
  </si>
  <si>
    <t>在 dormitory 里 sleep，是每个学生的日常。</t>
  </si>
  <si>
    <t>dorm 睡觉 itory 处，宿舍就是睡觉处。</t>
  </si>
  <si>
    <t>dormant</t>
  </si>
  <si>
    <t>dorm(睡觉) + -ant(形容词后缀) -&gt; 正在睡觉的 -&gt; 休眠的</t>
  </si>
  <si>
    <t>休眠的</t>
  </si>
  <si>
    <t>/ˈdɔːrmənt/</t>
  </si>
  <si>
    <t>The volcano has been dormant for hundreds of years.</t>
  </si>
  <si>
    <t>这座火山已经休眠几百年了。</t>
  </si>
  <si>
    <t>火山在 dormant，就像大地在睡觉。</t>
  </si>
  <si>
    <t>dorm 睡觉 ant 状态，休眠静止不奇怪。</t>
  </si>
  <si>
    <t>dormancy</t>
  </si>
  <si>
    <t>dorm(睡觉) + -ancy(名词后缀) -&gt; 睡觉的状态 -&gt; 睡眠/休眠状态</t>
  </si>
  <si>
    <t>休眠状态</t>
  </si>
  <si>
    <t>/ˈdɔːrmənsi/</t>
  </si>
  <si>
    <t>Seeds can remain in a state of dormancy for a long time.</t>
  </si>
  <si>
    <t>种子可以长期处于休眠状态。</t>
  </si>
  <si>
    <t>种子保持 dormancy，等待春天苏醒。</t>
  </si>
  <si>
    <t>dorm 睡觉 ancy 名，休眠状态定真情。</t>
  </si>
  <si>
    <t>dormer</t>
  </si>
  <si>
    <t>dorm(睡觉) + -er(物) -&gt; 卧室里的窗户 -&gt; 屋顶窗</t>
  </si>
  <si>
    <t>屋顶窗</t>
  </si>
  <si>
    <t>/ˈdɔːrmər/</t>
  </si>
  <si>
    <t>The attic room has a small dormer window.</t>
  </si>
  <si>
    <t>阁楼房有一个小小的老虎窗。</t>
  </si>
  <si>
    <t>透过 dormer 看星星，在卧室里进入梦乡。</t>
  </si>
  <si>
    <t>dorm 睡觉 er 物，屋顶开窗好睡觉。</t>
  </si>
  <si>
    <t>dormouse</t>
  </si>
  <si>
    <t>mouse</t>
  </si>
  <si>
    <t>dorm(睡觉) + mouse(鼠) -&gt; 喜欢睡觉的老鼠 -&gt; 睡鼠</t>
  </si>
  <si>
    <t>睡鼠</t>
  </si>
  <si>
    <t>/ˈdɔːrmaʊs/</t>
  </si>
  <si>
    <t>The dormouse hibernates during the cold winter months.</t>
  </si>
  <si>
    <t>睡鼠在寒冷的冬月里冬眠。</t>
  </si>
  <si>
    <t>那个 dormouse 真的很爱 sleep。</t>
  </si>
  <si>
    <t>dorm 睡觉 mouse 鼠，它是爱睡的小睡鼠。</t>
  </si>
  <si>
    <t>dormitive</t>
  </si>
  <si>
    <t>dorm(睡觉) + -itive(形容词后缀) -&gt; 引起睡觉的 -&gt; 催眠的</t>
  </si>
  <si>
    <t>催眠的</t>
  </si>
  <si>
    <t>/ˈdɔːrmɪtɪv/</t>
  </si>
  <si>
    <t>Some herbs have a mild dormitive effect.</t>
  </si>
  <si>
    <t>一些草药具有轻微的催眠作用。</t>
  </si>
  <si>
    <t>这种药水很 dormitive，喝完就想 sleep。</t>
  </si>
  <si>
    <t>dorm 睡觉 itive，催眠效果真给力。</t>
  </si>
  <si>
    <t>dormition</t>
  </si>
  <si>
    <t>dorm(睡觉) + -ition(名词后缀) -&gt; 进入长眠 -&gt; 逝世/休眠</t>
  </si>
  <si>
    <t>逝世</t>
  </si>
  <si>
    <t>/dɔːrˈmɪʃən/</t>
  </si>
  <si>
    <t>The painting depicts the dormition of the Virgin.</t>
  </si>
  <si>
    <t>这幅画描绘了圣母玛利亚的升天（长眠）。</t>
  </si>
  <si>
    <t>用 dormition 代替死亡，是一种优雅的 sleep。</t>
  </si>
  <si>
    <t>dorm 睡觉 ition 名，神圣长眠显安静。</t>
  </si>
  <si>
    <t>obdormition</t>
  </si>
  <si>
    <t>ob-(在...之上) + dorm(睡觉) + -ition(名词后缀) -&gt; 肢体像睡觉一样压住了 -&gt; 肢体麻木</t>
  </si>
  <si>
    <t>肢体麻木</t>
  </si>
  <si>
    <t>/ˌɒbdɔːrˈmɪʃən/</t>
  </si>
  <si>
    <t>Sitting too long caused obdormition in my legs.</t>
  </si>
  <si>
    <t>坐得太久导致我的双腿发麻。</t>
  </si>
  <si>
    <t>我的脚 obdormition 了，像是睡着了（sleep）没知觉。</t>
  </si>
  <si>
    <t>ob 加强 dorm 睡，肢体发麻像入睡。</t>
  </si>
  <si>
    <t>orthodox</t>
  </si>
  <si>
    <t>ortho-</t>
  </si>
  <si>
    <t>dox</t>
  </si>
  <si>
    <t>ortho- (正确的) + dox (观点) -&gt; 持有正确观点的 -&gt; 正统的</t>
  </si>
  <si>
    <t>传统的，正统的</t>
  </si>
  <si>
    <t>/ˈɔːrθədɑːks/</t>
  </si>
  <si>
    <t>He takes an orthodox approach to the problem.</t>
  </si>
  <si>
    <t>他用正统的方法处理这个问题。</t>
  </si>
  <si>
    <t>他是一个 orthodox（正统的）的人，做事非常死板。</t>
  </si>
  <si>
    <t>ortho 正，dox 是名，正统观点最正经。</t>
  </si>
  <si>
    <t>paradox</t>
  </si>
  <si>
    <t>para- (相反/超越) + dox (观点) -&gt; 与常理相反的观点 -&gt; 悖论</t>
  </si>
  <si>
    <t>自相矛盾的事物</t>
  </si>
  <si>
    <t>/ˈpærədɑːks/</t>
  </si>
  <si>
    <t>It is a paradox that such a rich country can have so many poor people.</t>
  </si>
  <si>
    <t>这样一个富裕的国家竟然有这么多穷人，真是个悖论。</t>
  </si>
  <si>
    <t>这个结论是一个 paradox（悖论），逻辑上完全相反。</t>
  </si>
  <si>
    <t>para 相反，dox 观点，自相矛盾是悖论。</t>
  </si>
  <si>
    <t>unorthodox</t>
  </si>
  <si>
    <t>un- (不) + ortho- (正确) + dox (观点) -&gt; 不符合正统观点的 -&gt; 非正统的</t>
  </si>
  <si>
    <t>非传统的，异端的</t>
  </si>
  <si>
    <t>/ʌnˈɔːrθədɑːks/</t>
  </si>
  <si>
    <t>She has an unorthodox teaching style.</t>
  </si>
  <si>
    <t>她的教学风格不拘一格。</t>
  </si>
  <si>
    <t>他 unorthodox（非正统的）的举止引起了大家的注意。</t>
  </si>
  <si>
    <t>un 否定，ortho 正，dox 观点，非正统。</t>
  </si>
  <si>
    <t>dogma</t>
  </si>
  <si>
    <t>dog</t>
  </si>
  <si>
    <t>dog (观点) + -ma (名词后缀) -&gt; 确立的观点 -&gt; 教条</t>
  </si>
  <si>
    <t>教义，教条</t>
  </si>
  <si>
    <t>/ˈdɔːɡmə/</t>
  </si>
  <si>
    <t>Religious dogma can be difficult to challenge.</t>
  </si>
  <si>
    <t>宗教教义可能很难挑战。</t>
  </si>
  <si>
    <t>不要盲目遵循这些旧的 dogma（教条）。</t>
  </si>
  <si>
    <t>dog 观点，ma 后缀，教条教义难突破。</t>
  </si>
  <si>
    <t>dogmatic</t>
  </si>
  <si>
    <t>dog (观点) + -mat (后缀) + -ic (形容词后缀) -&gt; 强加观点的 -&gt; 武断的</t>
  </si>
  <si>
    <t>武断的，教条的</t>
  </si>
  <si>
    <t>/dɔːɡˈmætɪk/</t>
  </si>
  <si>
    <t>He is so dogmatic that he never listens to others.</t>
  </si>
  <si>
    <t>他太武断了，从来不听别人的意见。</t>
  </si>
  <si>
    <t>他那 dogmatic（武断的）态度让人很不舒服。</t>
  </si>
  <si>
    <t>dog 观点，ic 形容词，武断教条不可取。</t>
  </si>
  <si>
    <t>heterodox</t>
  </si>
  <si>
    <t>hetero-</t>
  </si>
  <si>
    <t>hetero- (不同的) + dox (观点) -&gt; 不同的观点 -&gt; 异端的</t>
  </si>
  <si>
    <t>异端的，非正统的</t>
  </si>
  <si>
    <t>/ˈhetərədɑːks/</t>
  </si>
  <si>
    <t>The professor held heterodox views on the economy.</t>
  </si>
  <si>
    <t>这位教授对经济持异端见解。</t>
  </si>
  <si>
    <t>这种 heterodox（异端的）思想在当时是不被接受的。</t>
  </si>
  <si>
    <t>hetero 不同，dox 观点，异端邪说不同见。</t>
  </si>
  <si>
    <t>doxology</t>
  </si>
  <si>
    <t>dox (赞美) + -logy (学科/语言) -&gt; 赞美的言辞 -&gt; 赞美诗</t>
  </si>
  <si>
    <t>赞美歌，颂歌</t>
  </si>
  <si>
    <t>/dɑːkˈsɑːlədʒi/</t>
  </si>
  <si>
    <t>The choir sang a doxology at the end of the service.</t>
  </si>
  <si>
    <t>合唱团在仪式结束时唱了一首赞美诗。</t>
  </si>
  <si>
    <t>教堂里回荡着优美的 doxology（赞美诗）。</t>
  </si>
  <si>
    <t>dox 赞美，logy 语，赞美歌中谢上帝。</t>
  </si>
  <si>
    <t>paradoxical</t>
  </si>
  <si>
    <t>para- (相反) + dox (观点) + -ic-al (形容词后缀) -&gt; 具有相反观点特征的 -&gt; 矛盾的</t>
  </si>
  <si>
    <t>矛盾的，似是而非的</t>
  </si>
  <si>
    <t>/ˌpærəˈdɑːksɪkl/</t>
  </si>
  <si>
    <t>It seems paradoxical that the less she sleeps, the more energy she has.</t>
  </si>
  <si>
    <t>她睡得越少反而精力越旺盛，这似乎很矛盾。</t>
  </si>
  <si>
    <t>这是一个 paradoxical（矛盾的）现象。</t>
  </si>
  <si>
    <t>para 矛盾，dox 观点，ical 后缀成形容。</t>
  </si>
  <si>
    <t>orthodoxy</t>
  </si>
  <si>
    <t>ortho- (正确的) + dox (观点) + -y (名词后缀) -&gt; 正确观点的状态 -&gt; 正统</t>
  </si>
  <si>
    <t>正统观点，正统性</t>
  </si>
  <si>
    <t>/ˈɔːrθədɑːksi/</t>
  </si>
  <si>
    <t>He challenged the political orthodoxy of the time.</t>
  </si>
  <si>
    <t>他挑战了当时的政治正统观念。</t>
  </si>
  <si>
    <t>他总是试图挑战社会的 orthodoxy（正统观念）。</t>
  </si>
  <si>
    <t>ortho 正，dox 观点，y 结尾名词现。</t>
  </si>
  <si>
    <t>dogmatist</t>
  </si>
  <si>
    <t>dog (观点) + -mat (后缀) + -ist (人) -&gt; 坚持教条观点的人 -&gt; 教条主义者</t>
  </si>
  <si>
    <t>教条主义者</t>
  </si>
  <si>
    <t>/ˈdɔːɡmətɪst/</t>
  </si>
  <si>
    <t>A dogmatist will never admit they are wrong.</t>
  </si>
  <si>
    <t>教条主义者永远不会承认自己错了。</t>
  </si>
  <si>
    <t>那个老教授是个典型的 dogmatist（教条主义者）。</t>
  </si>
  <si>
    <t>dog 观点，ist 是人，教条主义太固执。</t>
  </si>
  <si>
    <t>during</t>
  </si>
  <si>
    <t>prep.</t>
  </si>
  <si>
    <t>dur</t>
  </si>
  <si>
    <t>dur (持续) + -ing (介词/分词后缀) -&gt; 在事情持续的过程中 -&gt; 在...期间</t>
  </si>
  <si>
    <t>在...期间</t>
  </si>
  <si>
    <t>/ˈdjʊərɪŋ/</t>
  </si>
  <si>
    <t>The sun shines during the day.</t>
  </si>
  <si>
    <t>太阳在白天发光。</t>
  </si>
  <si>
    <t>在 during（在...期间）暑假里，我一直在学习。</t>
  </si>
  <si>
    <t>dur 是持续，ing 在进行，during 就在期间行。</t>
  </si>
  <si>
    <t>durable</t>
  </si>
  <si>
    <t>dur (持久) + -able (能...的) -&gt; 能够长久支撑的 -&gt; 耐用的</t>
  </si>
  <si>
    <t>耐用的</t>
  </si>
  <si>
    <t>/ˈdjʊərəbl/</t>
  </si>
  <si>
    <t>This fabric is very durable and long-lasting.</t>
  </si>
  <si>
    <t>这种织物非常耐用且持久。</t>
  </si>
  <si>
    <t>这件衣服很 durable（耐用的），穿了五年都没破。</t>
  </si>
  <si>
    <t>dur 是持久，able 是能力，durable 就是耐用力。</t>
  </si>
  <si>
    <t>duration</t>
  </si>
  <si>
    <t>dur (持续) + -ation (名词后缀) -&gt; 持续的一段时间 -&gt; 持续时间</t>
  </si>
  <si>
    <t>持续时间</t>
  </si>
  <si>
    <t>/djuˈreɪʃn/</t>
  </si>
  <si>
    <t>The duration of the movie is two hours.</t>
  </si>
  <si>
    <t>这部电影的时长是两小时。</t>
  </si>
  <si>
    <t>这场考试的 duration（持续时间）是三小时。</t>
  </si>
  <si>
    <t>dur 是持续，ation 名词尾，duration 持续多久没。</t>
  </si>
  <si>
    <t>endure</t>
  </si>
  <si>
    <t>en- (使) + dur (持久) -&gt; 使自己能长久地支持下去 -&gt; 忍受</t>
  </si>
  <si>
    <t>忍受</t>
  </si>
  <si>
    <t>/ɪnˈdjʊə(r)/</t>
  </si>
  <si>
    <t>They had to endure a long wait.</t>
  </si>
  <si>
    <t>他们不得不忍受漫长的等待。</t>
  </si>
  <si>
    <t>我无法 endure（忍受）这个噪音了。</t>
  </si>
  <si>
    <t>en 是使动，dur 是持久，endure 忍受不能走。</t>
  </si>
  <si>
    <t>endurance</t>
  </si>
  <si>
    <t>en- (使) + dur (持久) + -ance (名词后缀) -&gt; 使自己持久的能力 -&gt; 忍耐力</t>
  </si>
  <si>
    <t>忍耐力</t>
  </si>
  <si>
    <t>/ɪnˈdjʊərəns/</t>
  </si>
  <si>
    <t>The marathon tests a runner's endurance.</t>
  </si>
  <si>
    <t>马拉松考验跑步者的耐力。</t>
  </si>
  <si>
    <t>马拉松需要极强的 endurance（忍耐力）。</t>
  </si>
  <si>
    <t>en 是使动，dur 持久，ance 后缀耐力有。</t>
  </si>
  <si>
    <t>durability</t>
  </si>
  <si>
    <t>dur (持久) + -abil (能...) + -ity (性质) -&gt; 物品能够持久的特性 -&gt; 耐用性</t>
  </si>
  <si>
    <t>耐用性</t>
  </si>
  <si>
    <t>/ˌdjʊərəˈbɪləti/</t>
  </si>
  <si>
    <t>We chose this car for its durability.</t>
  </si>
  <si>
    <t>我们因为这辆车的耐用性而选择了它。</t>
  </si>
  <si>
    <t>手机的 durability（耐用性）很重要。</t>
  </si>
  <si>
    <t>dur 是持久，ability 能力，durability 耐用没道理。</t>
  </si>
  <si>
    <t>endurable</t>
  </si>
  <si>
    <t>en- (使) + dur (持久) + -able (可以...的) -&gt; 可以使其持续下去的 -&gt; 可忍受的</t>
  </si>
  <si>
    <t>可忍受的</t>
  </si>
  <si>
    <t>/ɪnˈdjʊərəbl/</t>
  </si>
  <si>
    <t>The pain was barely endurable.</t>
  </si>
  <si>
    <t>这种疼痛几乎无法忍受。</t>
  </si>
  <si>
    <t>虽然辛苦，但这种生活还算 endurable（可忍受的）。</t>
  </si>
  <si>
    <t>en 使动 dur 持久，able 能够忍受走。</t>
  </si>
  <si>
    <t>obdurate</t>
  </si>
  <si>
    <t>ob- (反对/加强) + dur (硬) + -ate (形容词后缀) -&gt; 坚硬到拒绝改变的 -&gt; 固执的</t>
  </si>
  <si>
    <t>固执的</t>
  </si>
  <si>
    <t>/ˈɒbdjʊrət/</t>
  </si>
  <si>
    <t>He remained obdurate, refusing to change his mind.</t>
  </si>
  <si>
    <t>他依然固执己见，拒绝改变主意。</t>
  </si>
  <si>
    <t>他非常 obdurate（固执的），谁的话都不听。</t>
  </si>
  <si>
    <t>ob 相反 dur 坚硬，obdurate 固执不听令。</t>
  </si>
  <si>
    <t>duress</t>
  </si>
  <si>
    <t>dur (硬) + -ess (抽象名词后缀) -&gt; 处境艰难、严酷 -&gt; 胁迫</t>
  </si>
  <si>
    <t>胁迫</t>
  </si>
  <si>
    <t>/djuˈres/</t>
  </si>
  <si>
    <t>He signed the confession under duress.</t>
  </si>
  <si>
    <t>他在胁迫下签署了供词。</t>
  </si>
  <si>
    <t>他在 duress（胁迫）下做了错误的决定。</t>
  </si>
  <si>
    <t>dur 坚硬 ess 名词，duress 强硬是胁迫。</t>
  </si>
  <si>
    <t>durance</t>
  </si>
  <si>
    <t>dur (持续) + -ance (名词后缀) -&gt; 持续处于某种受限状态 -&gt; 监禁</t>
  </si>
  <si>
    <t>监禁</t>
  </si>
  <si>
    <t>/ˈdjʊərəns/</t>
  </si>
  <si>
    <t>He was held in durance vile.</t>
  </si>
  <si>
    <t>他被关在可恶的监狱里。</t>
  </si>
  <si>
    <t>长期的 durance（监禁）让他失去了斗志。</t>
  </si>
  <si>
    <t>dur 持续 ance 后缀，durance 监禁苦难受。</t>
  </si>
  <si>
    <t>divide</t>
  </si>
  <si>
    <t>divide (分开) -&gt; 将整体强行划开 -&gt; 划分</t>
  </si>
  <si>
    <t>划分，除以</t>
  </si>
  <si>
    <t>/dɪˈvaɪd/</t>
  </si>
  <si>
    <t>The river divides the city into two parts.</t>
  </si>
  <si>
    <t>这条河将城市一分为二。</t>
  </si>
  <si>
    <t>用一条线 divide 这个大圆，把它变成两半。</t>
  </si>
  <si>
    <t>divide 划开，分个明白。</t>
  </si>
  <si>
    <t>division</t>
  </si>
  <si>
    <t>divis</t>
  </si>
  <si>
    <t>divis (分) + -ion (名词后缀) -&gt; 划分的行为或结果 -&gt; 部门/除法</t>
  </si>
  <si>
    <t>部门，除法，分歧</t>
  </si>
  <si>
    <t>/dɪˈvɪʒn/</t>
  </si>
  <si>
    <t>The sales division is on the third floor.</t>
  </si>
  <si>
    <t>销售部在三楼。</t>
  </si>
  <si>
    <t>公司里有很多 division，每个部门负责不同的工作。</t>
  </si>
  <si>
    <t>division 部门，算法是除法。</t>
  </si>
  <si>
    <t>individual</t>
  </si>
  <si>
    <t>divid</t>
  </si>
  <si>
    <t>-u-</t>
  </si>
  <si>
    <t>in- (不) + divid (分) + -u- (连接) + -al (形容词后缀) -&gt; 不可以再分下去的独立单位 -&gt; 个人/个体的</t>
  </si>
  <si>
    <t>个人的，个体</t>
  </si>
  <si>
    <t>/ˌɪndɪˈvɪdʒuəl/</t>
  </si>
  <si>
    <t>Each individual student has a unique talent.</t>
  </si>
  <si>
    <t>每个学生个体都有独特的才华。</t>
  </si>
  <si>
    <t>这个 individual 已经很小了，不能再分了。</t>
  </si>
  <si>
    <t>individual 个人，独立不可分。</t>
  </si>
  <si>
    <t>divisible</t>
  </si>
  <si>
    <t>divis (分) + -ible (能...的) -&gt; 能够被分开的 -&gt; 可整除的</t>
  </si>
  <si>
    <t>可整除的，可分的</t>
  </si>
  <si>
    <t>/dɪˈvɪzəbl/</t>
  </si>
  <si>
    <t>Eight is divisible by two and four.</t>
  </si>
  <si>
    <t>8能被2和4整除。</t>
  </si>
  <si>
    <t>这个数字是 divisible 的，可以平均分掉。</t>
  </si>
  <si>
    <t>divisible 能分，整除没分身。</t>
  </si>
  <si>
    <t>dividend</t>
  </si>
  <si>
    <t>divid (分) + -end (被...的物) -&gt; 需要被分的东西 -&gt; 红利/被除数</t>
  </si>
  <si>
    <t>红利，被除数</t>
  </si>
  <si>
    <t>/ˈdɪvɪdend/</t>
  </si>
  <si>
    <t>The company paid a dividend to its shareholders.</t>
  </si>
  <si>
    <t>公司向股东支付了红利。</t>
  </si>
  <si>
    <t>大家一起分这个 dividend，每个人都有份红利。</t>
  </si>
  <si>
    <t>dividend 是红利，拿来分一分。</t>
  </si>
  <si>
    <t>subdivide</t>
  </si>
  <si>
    <t>sub- (下/再次) + divide (分) -&gt; 在已经分好的基础上再分 -&gt; 再分</t>
  </si>
  <si>
    <t>再分，细分</t>
  </si>
  <si>
    <t>/ˌsʌbdɪˈvaɪd/</t>
  </si>
  <si>
    <t>The land was subdivided into smaller plots.</t>
  </si>
  <si>
    <t>这块土地被进一步细分为小块地。</t>
  </si>
  <si>
    <t>先把大类分好，然后再 subdivide 细化。</t>
  </si>
  <si>
    <t>subdivide 再分，细化更认真。</t>
  </si>
  <si>
    <t>divisive</t>
  </si>
  <si>
    <t>divis (分) + -ive (易于...的) -&gt; 容易导致人群分开的 -&gt; 引起分歧的</t>
  </si>
  <si>
    <t>引起分歧的</t>
  </si>
  <si>
    <t>/dɪˈvaɪsɪv/</t>
  </si>
  <si>
    <t>Religion is often a divisive issue.</t>
  </si>
  <si>
    <t>宗教往往是一个引起分歧的问题。</t>
  </si>
  <si>
    <t>他的言论很 divisive，让大家吵成一团。</t>
  </si>
  <si>
    <t>divisive 引起分歧，大家不统一。</t>
  </si>
  <si>
    <t>divisor</t>
  </si>
  <si>
    <t>divis (分) + -or (物/者) -&gt; 用来分的东西 -&gt; 除数</t>
  </si>
  <si>
    <t>除数，因子</t>
  </si>
  <si>
    <t>/dɪˈvaɪzə(r)/</t>
  </si>
  <si>
    <t>In the equation 10 ÷ 2, 2 is the divisor.</t>
  </si>
  <si>
    <t>在等式10÷2中，2是除数。</t>
  </si>
  <si>
    <t>用 divisor 去除 dividend。</t>
  </si>
  <si>
    <t>divisor 是除数，计算有路数。</t>
  </si>
  <si>
    <t>individuality</t>
  </si>
  <si>
    <t>in- (不) + divid (分) + -ual (形容词) + -ity (名词后缀) -&gt; 展现不可被他人同化的特性 -&gt; 个性</t>
  </si>
  <si>
    <t>个性，特征</t>
  </si>
  <si>
    <t>/ˌɪndɪvɪdʒuˈæləti/</t>
  </si>
  <si>
    <t>Clothing is a way of expressing your individuality.</t>
  </si>
  <si>
    <t>服装是表达个性的一种方式。</t>
  </si>
  <si>
    <t>每个人都有独特的 individuality，这是你的标志。</t>
  </si>
  <si>
    <t>individuality 显个性，独特不普通。</t>
  </si>
  <si>
    <t>doctor</t>
  </si>
  <si>
    <t>doc</t>
  </si>
  <si>
    <t>doc (教) + -tor (人) -&gt; 有能力教导他人的人 -&gt; 博士/医生</t>
  </si>
  <si>
    <t>医生；博士</t>
  </si>
  <si>
    <t>/ˈdɒktə(r)/</t>
  </si>
  <si>
    <t>She has a doctor's degree in philosophy.</t>
  </si>
  <si>
    <t>她拥有哲学博士学位。</t>
  </si>
  <si>
    <t>这位 doctor 不仅会治病，还是个知识渊博的博士。</t>
  </si>
  <si>
    <t>doctor 博士能教导，治病救人也趁早。</t>
  </si>
  <si>
    <t>document</t>
  </si>
  <si>
    <t>docu</t>
  </si>
  <si>
    <t>docu (教导/证明) + -ment (物) -&gt; 用来教导或证明的文件 -&gt; 文件</t>
  </si>
  <si>
    <t>文件；公文</t>
  </si>
  <si>
    <t>/ˈdɒkjumənt/</t>
  </si>
  <si>
    <t>Please sign this legal document.</t>
  </si>
  <si>
    <t>请在这份法律文件上签字。</t>
  </si>
  <si>
    <t>这份 document 记录了重要的教学内容。</t>
  </si>
  <si>
    <t>document 是文件，记录教导很关键。</t>
  </si>
  <si>
    <t>doctrine</t>
  </si>
  <si>
    <t>doct</t>
  </si>
  <si>
    <t>doct (教) + -rine (抽象名词后缀) -&gt; 所教导的内容 -&gt; 教义/学说</t>
  </si>
  <si>
    <t>教义；主义</t>
  </si>
  <si>
    <t>/ˈdɒktrɪn/</t>
  </si>
  <si>
    <t>The Monroe Doctrine was a key part of US policy.</t>
  </si>
  <si>
    <t>门罗主义是美国政策的关键部分。</t>
  </si>
  <si>
    <t>这个宗教的 doctrine 被记录在书本里。</t>
  </si>
  <si>
    <t>doct 教导 rine 后缀，教义学说全靠背。</t>
  </si>
  <si>
    <t>docile</t>
  </si>
  <si>
    <t>doc (教) + -ile (易于...的) -&gt; 容易被教导的 -&gt; 温顺的/易驾驭的</t>
  </si>
  <si>
    <t>温顺的；听话的</t>
  </si>
  <si>
    <t>/ˈdəʊsaɪl/</t>
  </si>
  <si>
    <t>The sheep were surprisingly docile.</t>
  </si>
  <si>
    <t>那些羊出奇地温顺。</t>
  </si>
  <si>
    <t>一个 docile 的学生非常容易被教导。</t>
  </si>
  <si>
    <t>doc 教导 ile 易，温顺学生不淘气。</t>
  </si>
  <si>
    <t>documentary</t>
  </si>
  <si>
    <t>docu (教/证明) + -ment (物) + -ary (形容词/名词后缀) -&gt; 具有记录和教育性质的作品 -&gt; 纪录片</t>
  </si>
  <si>
    <t>纪录片</t>
  </si>
  <si>
    <t>/ˌdɒkjuˈmentri/</t>
  </si>
  <si>
    <t>I watched a documentary about lions yesterday.</t>
  </si>
  <si>
    <t>我昨天看了一部关于狮子的纪录片。</t>
  </si>
  <si>
    <t>这部 documentary 详细地 document 了野生动物的生活。</t>
  </si>
  <si>
    <t>documentary 纪录片，教你知识在里面。</t>
  </si>
  <si>
    <t>doctorate</t>
  </si>
  <si>
    <t>doct (教) + -or (人) + -ate (身份/地位) -&gt; 具备教导能力的人的地位 -&gt; 博士学位</t>
  </si>
  <si>
    <t>博士学位</t>
  </si>
  <si>
    <t>/ˈdɒktərət/</t>
  </si>
  <si>
    <t>She is working towards her doctorate.</t>
  </si>
  <si>
    <t>她正在攻读博士学位。</t>
  </si>
  <si>
    <t>拿到了 doctorate 你就是一名 doctor 了。</t>
  </si>
  <si>
    <t>doctorate 博士位，多年苦读不怕累。</t>
  </si>
  <si>
    <t>indoctrinate</t>
  </si>
  <si>
    <t>doctr</t>
  </si>
  <si>
    <t>in- (进入) + doctr (教导/思想) + -ate (动词后缀) -&gt; 将思想灌输进大脑 -&gt; 灌输</t>
  </si>
  <si>
    <t>灌输；向...教导</t>
  </si>
  <si>
    <t>/ɪnˈdɒktrɪneɪt/</t>
  </si>
  <si>
    <t>They were indoctrinated from a young age with these ideas.</t>
  </si>
  <si>
    <t>他们从小就被灌输了这些思想。</t>
  </si>
  <si>
    <t>有些组织会 indoctrinate 人们接受奇怪的 doctrine。</t>
  </si>
  <si>
    <t>in 进 doctr 思想 ate，强行灌输别太快。</t>
  </si>
  <si>
    <t>docent</t>
  </si>
  <si>
    <t>doc (教) + -ent (人) -&gt; 进行讲解教导的人 -&gt; 讲解员/讲师</t>
  </si>
  <si>
    <t>讲解员；讲师</t>
  </si>
  <si>
    <t>/ˈdəʊsnt/</t>
  </si>
  <si>
    <t>The museum docent explained the history of the artifacts.</t>
  </si>
  <si>
    <t>博物馆讲解员解释了这些文物的历史。</t>
  </si>
  <si>
    <t>博物馆里的 docent 正在耐心教导游客历史知识。</t>
  </si>
  <si>
    <t>doc 教导 ent 人，博物馆里讲得真。</t>
  </si>
  <si>
    <t>documentation</t>
  </si>
  <si>
    <t>docu (证明/教) + -ment (物) + -ation (名词后缀) -&gt; 整理和提供文件的过程 -&gt; 文档/证明文件</t>
  </si>
  <si>
    <t>文档；证明文件</t>
  </si>
  <si>
    <t>/ˌdɒkjumenˈteɪʃn/</t>
  </si>
  <si>
    <t>Please provide the necessary documentation for your visa.</t>
  </si>
  <si>
    <t>请为你的签证提供必要的证明文件。</t>
  </si>
  <si>
    <t>在写代码时，完整的 documentation 就像在教别人怎么用它。</t>
  </si>
  <si>
    <t>documentation 文档全，办事顺利省时间。</t>
  </si>
  <si>
    <t>domain</t>
  </si>
  <si>
    <t>dom</t>
  </si>
  <si>
    <t>dom (领地/家) + -ain (名词后缀) -&gt; 领主所管辖的范围 -&gt; 领域</t>
  </si>
  <si>
    <t>范围</t>
  </si>
  <si>
    <t>/dəʊˈmeɪn/</t>
  </si>
  <si>
    <t>Physics is a domain that requires deep logical thinking.</t>
  </si>
  <si>
    <t>物理学是一个需要深度逻辑思维的领域。</t>
  </si>
  <si>
    <t>在这个 domain (领域) 里，没有谁能比他更专业。</t>
  </si>
  <si>
    <t>dom是领地ain是名，领地范围变领域。</t>
  </si>
  <si>
    <t>dominate</t>
  </si>
  <si>
    <t>domin</t>
  </si>
  <si>
    <t>domin (统治) + -ate (动词后缀) -&gt; 行使统治的权力 -&gt; 统治</t>
  </si>
  <si>
    <t>控制</t>
  </si>
  <si>
    <t>/ˈdɒmɪneɪt/</t>
  </si>
  <si>
    <t>The large company tends to dominate the market.</t>
  </si>
  <si>
    <t>这家大公司往往会主宰市场。</t>
  </si>
  <si>
    <t>他总是想 dominate (统治) 所有的讨论，不给别人发言机会。</t>
  </si>
  <si>
    <t>domin统治ate动，强势主宰是统治。</t>
  </si>
  <si>
    <t>domestic</t>
  </si>
  <si>
    <t>dom (家) + -est (形容词后缀) + -ic (形容词后缀) -&gt; 与家庭内部相关的 -&gt; 家庭的/国内的</t>
  </si>
  <si>
    <t>家里的</t>
  </si>
  <si>
    <t>/dəˈmestɪk/</t>
  </si>
  <si>
    <t>The airline serves both domestic and international routes.</t>
  </si>
  <si>
    <t>这家航空公司既营运国内航线，也营运国际航线。</t>
  </si>
  <si>
    <t>这只 domestic (家养的) 猫非常温顺。</t>
  </si>
  <si>
    <t>dom是家estic后缀，国内家庭最亲切。</t>
  </si>
  <si>
    <t>dominant</t>
  </si>
  <si>
    <t>domin (统治) + -ant (形容词后缀) -&gt; 处于统治地位的 -&gt; 占主导地位的</t>
  </si>
  <si>
    <t>占优势的</t>
  </si>
  <si>
    <t>/ˈdɒmɪnənt/</t>
  </si>
  <si>
    <t>The dominant feature of the building is its height.</t>
  </si>
  <si>
    <t>这座建筑最显著的特征是它的高度。</t>
  </si>
  <si>
    <t>他在团队中一直是 dominant (占主导地位的) 角色。</t>
  </si>
  <si>
    <t>domin统治ant形，占优主导显实力。</t>
  </si>
  <si>
    <t>dominion</t>
  </si>
  <si>
    <t>domin (主宰) + -ion (名词后缀) -&gt; 主宰权力所及的状态 -&gt; 支配</t>
  </si>
  <si>
    <t>主权</t>
  </si>
  <si>
    <t>/dəˈmɪnjən/</t>
  </si>
  <si>
    <t>They fought for dominion over the newly discovered land.</t>
  </si>
  <si>
    <t>他们为了争夺对新发现土地的统治权而战斗。</t>
  </si>
  <si>
    <t>谁能获得这片森林的 dominion (支配权)？</t>
  </si>
  <si>
    <t>domin主宰ion名，主权支配在手中。</t>
  </si>
  <si>
    <t>freedom</t>
  </si>
  <si>
    <t>free</t>
  </si>
  <si>
    <t>free (自由的) + -dom (状态) -&gt; 自由的状态 -&gt; 自由</t>
  </si>
  <si>
    <t>自由</t>
  </si>
  <si>
    <t>/ˈfriːdəm/</t>
  </si>
  <si>
    <t>The statue is a symbol of freedom and democracy.</t>
  </si>
  <si>
    <t>这座雕像是自由和民主的象征。</t>
  </si>
  <si>
    <t>每个人都向往 freedom (自由) 的生活。</t>
  </si>
  <si>
    <t>free自由加dom，自由状态最轻松。</t>
  </si>
  <si>
    <t>kingdom</t>
  </si>
  <si>
    <t>king</t>
  </si>
  <si>
    <t>king (国王) + -dom (领域) -&gt; 国王统治的领域 -&gt; 王国</t>
  </si>
  <si>
    <t>王国</t>
  </si>
  <si>
    <t>/ˈkɪŋdəm/</t>
  </si>
  <si>
    <t>The lion is the ruler of the animal kingdom.</t>
  </si>
  <si>
    <t>狮子是动物王国的统治者。</t>
  </si>
  <si>
    <t>欢迎来到这个奇妙的 kingdom (王国)。</t>
  </si>
  <si>
    <t>king是国王加dom，管理领域变王国。</t>
  </si>
  <si>
    <t>wisdom</t>
  </si>
  <si>
    <t>wise</t>
  </si>
  <si>
    <t>wise (聪明的) + -dom (性质) -&gt; 聪明的性质 -&gt; 智慧</t>
  </si>
  <si>
    <t>智慧</t>
  </si>
  <si>
    <t>/ˈwɪzdəm/</t>
  </si>
  <si>
    <t>He shared his wisdom with the younger generation.</t>
  </si>
  <si>
    <t>他向年轻一代分享了他的智慧。</t>
  </si>
  <si>
    <t>随着年龄增长，你会拥有更多 wisdom (智慧)。</t>
  </si>
  <si>
    <t>wise聪明加dom，积淀下来是智慧。</t>
  </si>
  <si>
    <t>boredom</t>
  </si>
  <si>
    <t>bore</t>
  </si>
  <si>
    <t>bore (厌烦) + -dom (状态) -&gt; 感到厌烦的状态 -&gt; 厌倦</t>
  </si>
  <si>
    <t>无聊</t>
  </si>
  <si>
    <t>/ˈbɔːdəm/</t>
  </si>
  <si>
    <t>She read a book to relieve the boredom of the long journey.</t>
  </si>
  <si>
    <t>她读了一本书来缓解长途旅行的无聊。</t>
  </si>
  <si>
    <t>长时间的等待让人陷入 deep boredom (深深的厌倦)。</t>
  </si>
  <si>
    <t>bore厌烦加dom，无聊状态是厌倦。</t>
  </si>
  <si>
    <t>predominate</t>
  </si>
  <si>
    <t>pre- (在...之前) + domin (统治) + -ate (动词后缀) -&gt; 在统治力上优于他人 -&gt; 占优势</t>
  </si>
  <si>
    <t>占优势</t>
  </si>
  <si>
    <t>/prɪˈdɒmɪneɪt/</t>
  </si>
  <si>
    <t>Rainfall tends to predominate in the winter months.</t>
  </si>
  <si>
    <t>冬季月份以降雨为主。</t>
  </si>
  <si>
    <t>这种观点在现代社会中 predominate (占支配地位)。</t>
  </si>
  <si>
    <t>pre在前加domin，领先统治占优势。</t>
  </si>
  <si>
    <t>indomitable</t>
  </si>
  <si>
    <t>in- (不) + dom (征服/驯服) + -it (中缀) + -able (可...的) -&gt; 不可被征服的 -&gt; 不屈不挠的</t>
  </si>
  <si>
    <t>坚强的</t>
  </si>
  <si>
    <t>/ɪnˈdɒmɪtəbl/</t>
  </si>
  <si>
    <t>The team was praised for its indomitable spirit.</t>
  </si>
  <si>
    <t>这支队伍因其不屈不挠的精神而受到赞扬。</t>
  </si>
  <si>
    <t>即使失败多次，他依然拥有 indomitable (不屈不挠的) 意志。</t>
  </si>
  <si>
    <t>in是不加dom服，able一加不屈服。</t>
  </si>
  <si>
    <t>produce</t>
  </si>
  <si>
    <t>duc</t>
  </si>
  <si>
    <t>e</t>
  </si>
  <si>
    <t>pro- (向前) + duc (引导) + e (后缀) -&gt; 向前引导出来 -&gt; 生产</t>
  </si>
  <si>
    <t>生产，制作</t>
  </si>
  <si>
    <t>/prəˈdjuːs/</t>
  </si>
  <si>
    <t>The factory can produce thousands of cars every year.</t>
  </si>
  <si>
    <t>这家工厂每年能生产数千辆汽车。</t>
  </si>
  <si>
    <t>我们在工厂 produce 了一些农产品，这就是我们的 production。</t>
  </si>
  <si>
    <t>pro向前，duc引导，产出成果要趁早。</t>
  </si>
  <si>
    <t>educate</t>
  </si>
  <si>
    <t>e- (出来) + duc (引导) + -ate (动词后缀) -&gt; 把潜能引导出来 -&gt; 教育</t>
  </si>
  <si>
    <t>教育</t>
  </si>
  <si>
    <t>/ˈedjukeɪt/</t>
  </si>
  <si>
    <t>The school aims to educate children to be responsible citizens.</t>
  </si>
  <si>
    <t>这所学校的目标是把孩子培养成有责任感的公民。</t>
  </si>
  <si>
    <t>教育就是把内在潜能 e（出来）地 duc（引导）出来。</t>
  </si>
  <si>
    <t>e向外，duc引出，教育就是开茅塞。</t>
  </si>
  <si>
    <t>introduce</t>
  </si>
  <si>
    <t>intro-</t>
  </si>
  <si>
    <t>intro- (向内) + duc (引导) + e (后缀) -&gt; 引导至内部 -&gt; 介绍</t>
  </si>
  <si>
    <t>介绍，引进</t>
  </si>
  <si>
    <t>/ˌɪntrəˈdjuːs/</t>
  </si>
  <si>
    <t>Allow me to introduce my friend to you.</t>
  </si>
  <si>
    <t>请允许我向你介绍我的朋友。</t>
  </si>
  <si>
    <t>我把这个新概念 intro（向内）地 duc（引导）给你，就是 introduce。</t>
  </si>
  <si>
    <t>intro内，duc引入，大家认识更靠谱。</t>
  </si>
  <si>
    <t>reduce</t>
  </si>
  <si>
    <t>re- (往回) + duc (引导) + e (后缀) -&gt; 往回带 -&gt; 减少</t>
  </si>
  <si>
    <t>减少，降低</t>
  </si>
  <si>
    <t>/rɪˈdjuːs/</t>
  </si>
  <si>
    <t>We should reduce the use of plastic bags.</t>
  </si>
  <si>
    <t>我们应该减少塑料袋的使用。</t>
  </si>
  <si>
    <t>为了环保，必须 re（回）地 duc（引导）消费，也就是 reduce。</t>
  </si>
  <si>
    <t>re往回，duc引，数量减少要记紧。</t>
  </si>
  <si>
    <t>conduct</t>
  </si>
  <si>
    <t>duct</t>
  </si>
  <si>
    <t>con- (共同) + duct (引导) -&gt; 共同引导 -&gt; 行为/指挥</t>
  </si>
  <si>
    <t>行为，指挥</t>
  </si>
  <si>
    <t>/kənˈdʌkt/</t>
  </si>
  <si>
    <t>The orchestra was conducted by a famous musician.</t>
  </si>
  <si>
    <t>这支管弦乐队由一位著名的音乐家指挥。</t>
  </si>
  <si>
    <t>一个优秀的 conductor 能 con（共同）地 duct（引导）所有乐手。</t>
  </si>
  <si>
    <t>con共同，duct引导，行为指挥有技巧。</t>
  </si>
  <si>
    <t>product</t>
  </si>
  <si>
    <t>pro- (向前) + duct (引导) -&gt; 向前引导出的东西 -&gt; 产品</t>
  </si>
  <si>
    <t>产品，产物</t>
  </si>
  <si>
    <t>/ˈprɒdʌkt/</t>
  </si>
  <si>
    <t>The company launched a new product last month.</t>
  </si>
  <si>
    <t>该公司上个月推出了一款新产品。</t>
  </si>
  <si>
    <t>工厂 produce 出来的结果就是一个 product。</t>
  </si>
  <si>
    <t>pro向前，duct引，产出产品换成金。</t>
  </si>
  <si>
    <t>induce</t>
  </si>
  <si>
    <t>in- (进入) + duc (引导) + e (后缀) -&gt; 引导进入某种状态 -&gt; 诱导</t>
  </si>
  <si>
    <t>诱导，导致</t>
  </si>
  <si>
    <t>/ɪnˈdjuːs/</t>
  </si>
  <si>
    <t>Nothing could induce me to go there.</t>
  </si>
  <si>
    <t>什么也不能诱使我到那里去。</t>
  </si>
  <si>
    <t>他用利益 in（进入）地 duc（引导）我做坏事，这就是 induce。</t>
  </si>
  <si>
    <t>in往里，duc引导，诱导他人真烦恼。</t>
  </si>
  <si>
    <t>deduce</t>
  </si>
  <si>
    <t>de- (向下) + duc (引导) + e (后缀) -&gt; 向下推演引导 -&gt; 推断</t>
  </si>
  <si>
    <t>推论，推断</t>
  </si>
  <si>
    <t>/dɪˈdjuːs/</t>
  </si>
  <si>
    <t>We can deduce from the facts that he is innocent.</t>
  </si>
  <si>
    <t>我们可以从事实中推断出他是无辜的。</t>
  </si>
  <si>
    <t>侦探根据线索 de（下）去 duc（引导）出真相，进行 deduce。</t>
  </si>
  <si>
    <t>de向下，duc推导，逻辑推断不可少。</t>
  </si>
  <si>
    <t>reduction</t>
  </si>
  <si>
    <t>re- (往回) + duct (引导) + -ion (名词后缀) -&gt; 往回引导的行为 -&gt; 减少</t>
  </si>
  <si>
    <t>减少，缩减</t>
  </si>
  <si>
    <t>/rɪˈdʌkʃn/</t>
  </si>
  <si>
    <t>There is a 50% reduction on all items.</t>
  </si>
  <si>
    <t>所有商品减价50%。</t>
  </si>
  <si>
    <t>商场正在进行价格 reduction，这就是所谓的 reduce 名词形式。</t>
  </si>
  <si>
    <t>re回，duct引，ion名，减少折扣行不行。</t>
  </si>
  <si>
    <t>conductor</t>
  </si>
  <si>
    <t>con- (共同) + duct (引导) + -or (人) -&gt; 共同引导的人 -&gt; 指挥家/导体</t>
  </si>
  <si>
    <t>指挥，导体</t>
  </si>
  <si>
    <t>/kənˈdʌktə(r)/</t>
  </si>
  <si>
    <t>He is the conductor of the local symphony orchestra.</t>
  </si>
  <si>
    <t>他是当地交响乐团的指挥。</t>
  </si>
  <si>
    <t>乐团里那个 con（共同）地 duct（引导）大家的 or（人）是 conductor。</t>
  </si>
  <si>
    <t>con同，duct引，or人，指挥带动所有人。</t>
  </si>
  <si>
    <t>introduction</t>
  </si>
  <si>
    <t>intro- (向内) + duct (引导) + -ion (名词后缀) -&gt; 引导进入的行为 -&gt; 介绍</t>
  </si>
  <si>
    <t>介绍，引言</t>
  </si>
  <si>
    <t>/ˌɪntrəˈdʌkʃn/</t>
  </si>
  <si>
    <t>The book has a long introduction.</t>
  </si>
  <si>
    <t>这本书有一篇很长的引言。</t>
  </si>
  <si>
    <t>在书的 introduction 部分，作者 intro（向内）地 duct（引导）了主题。</t>
  </si>
  <si>
    <t>intro内，duct引，ion名，介绍引言是开门。</t>
  </si>
  <si>
    <t>abduct</t>
  </si>
  <si>
    <t>ab- (远离) + duct (引导) -&gt; 引导带走 -&gt; 绑架</t>
  </si>
  <si>
    <t>绑架，诱拐</t>
  </si>
  <si>
    <t>/æbˈdʌkt/</t>
  </si>
  <si>
    <t>He was accused of trying to abduct the child.</t>
  </si>
  <si>
    <t>他被控企图诱拐那个孩子。</t>
  </si>
  <si>
    <t>坏人 ab（远离）地把孩子 duct（引导）走，就是 abduct。</t>
  </si>
  <si>
    <t>ab离开，duct带走，绑架带走真难受。</t>
  </si>
  <si>
    <t>dynamic</t>
  </si>
  <si>
    <t>dynam</t>
  </si>
  <si>
    <t>dynam(力量/动力) + -ic(形容词后缀) -&gt; 处于运动或充满力量状态的 -&gt; 动态的/有活力的</t>
  </si>
  <si>
    <t>有活力的</t>
  </si>
  <si>
    <t>/daɪˈnæmɪk/</t>
  </si>
  <si>
    <t>The city is a dynamic hub of trade and culture.</t>
  </si>
  <si>
    <t>这座城市是贸易和文化的活力枢纽。</t>
  </si>
  <si>
    <t>他是一个 dynamic 的人，每天都充满能量去面对 challenge。</t>
  </si>
  <si>
    <t>dyn 有力量，加 ic 成动态。</t>
  </si>
  <si>
    <t>dynasty</t>
  </si>
  <si>
    <t>dyn</t>
  </si>
  <si>
    <t>dyn(力量/权力) + -asty(名词后缀) -&gt; 权力的延续 -&gt; 王朝/朝代</t>
  </si>
  <si>
    <t>王朝</t>
  </si>
  <si>
    <t>/ˈdɪnəsti/</t>
  </si>
  <si>
    <t>The Tang Dynasty was a golden age for Chinese poetry.</t>
  </si>
  <si>
    <t>唐朝是中国诗歌的黄金时代。</t>
  </si>
  <si>
    <t>古代的 dynasty 靠皇权 dyn 来维持统治。</t>
  </si>
  <si>
    <t>dyn 是权力，建立新 dynasty。</t>
  </si>
  <si>
    <t>dynamite</t>
  </si>
  <si>
    <t>dynam(力量) + -ite(物质/矿石) -&gt; 具有巨大爆炸力量的物质 -&gt; 炸药</t>
  </si>
  <si>
    <t>炸药</t>
  </si>
  <si>
    <t>/ˈdaɪnəmaɪt/</t>
  </si>
  <si>
    <t>The workers used dynamite to blast through the rock.</t>
  </si>
  <si>
    <t>工人们用炸药炸开岩石。</t>
  </si>
  <si>
    <t>小心 dynamite，它蕴含的 dyn 能摧毁一切。</t>
  </si>
  <si>
    <t>炸药 dynamite，威力 dyn 巨大。</t>
  </si>
  <si>
    <t>dynamo</t>
  </si>
  <si>
    <t>dynamo(动力) -&gt; 产生动力的机器 -&gt; 发电机</t>
  </si>
  <si>
    <t>发电机</t>
  </si>
  <si>
    <t>/ˈdaɪnəməʊ/</t>
  </si>
  <si>
    <t>The bicycle is equipped with a small dynamo to power the light.</t>
  </si>
  <si>
    <t>自行车装有一个小发电机为灯供电。</t>
  </si>
  <si>
    <t>转动 dynamo，就能把动能 dyn 变成电能。</t>
  </si>
  <si>
    <t>发电机 dynamo，源源动力 dyn。</t>
  </si>
  <si>
    <t>thermodynamics</t>
  </si>
  <si>
    <t>therm-</t>
  </si>
  <si>
    <t>therm-(热) + dynam(动力) + -ics(学科) -&gt; 研究热与动力转换的科学 -&gt; 热力学</t>
  </si>
  <si>
    <t>/ˌθɜːməʊdaɪˈnæmɪks/</t>
  </si>
  <si>
    <t>The first law of thermodynamics states that energy cannot be created or destroyed.</t>
  </si>
  <si>
    <t>热力学第一定律规定能量既不能被创造也不能被毁灭。</t>
  </si>
  <si>
    <t>物理课学的 thermodynamics，就是研究 heat 和 dyn 的关系。</t>
  </si>
  <si>
    <t>therm 是热，dynam 动力，合成热力学。</t>
  </si>
  <si>
    <t>aerodynamics</t>
  </si>
  <si>
    <t>aer-</t>
  </si>
  <si>
    <t>aer-(空气) + dynam(动力) + -ics(学科) -&gt; 研究空气动力的科学 -&gt; 空气动力学</t>
  </si>
  <si>
    <t>/ˌeərəʊdaɪˈnæmɪks/</t>
  </si>
  <si>
    <t>Engineers study aerodynamics to design faster cars.</t>
  </si>
  <si>
    <t>工程师研究空气动力学以设计更快的汽车。</t>
  </si>
  <si>
    <t>飞机设计要考虑 aerodynamics，让空气的 dyn 更有利于飞行。</t>
  </si>
  <si>
    <t>aer 是空气，dynam 动力，空气动力学。</t>
  </si>
  <si>
    <t>dynamism</t>
  </si>
  <si>
    <t>dynam(力量) + -ism(性质/主义) -&gt; 具有力量和活力的性质 -&gt; 活力/劲头</t>
  </si>
  <si>
    <t>/ˈdaɪnəmɪzəm/</t>
  </si>
  <si>
    <t>The dynamism of the local economy attracted many investors.</t>
  </si>
  <si>
    <t>当地经济的活力吸引了许多投资者。</t>
  </si>
  <si>
    <t>这个团队充满了 dynamism，这种 dyn 让人振奋。</t>
  </si>
  <si>
    <t>主义状态 ism，充满力量 dynamism。</t>
  </si>
  <si>
    <t>hydrodynamics</t>
  </si>
  <si>
    <t>hydr-</t>
  </si>
  <si>
    <t>hydr-(水) + dynam(动力) + -ics(学科) -&gt; 研究流体（水）动力的科学 -&gt; 流体动力学</t>
  </si>
  <si>
    <t>/ˌhaɪdrəʊdaɪˈnæmɪks/</t>
  </si>
  <si>
    <t>The ship's hull was designed using the principles of hydrodynamics.</t>
  </si>
  <si>
    <t>船体是利用流体动力学原理设计的。</t>
  </si>
  <si>
    <t>潜水艇的设计必须符合 hydrodynamics，克服水的 dyn 阻力。</t>
  </si>
  <si>
    <t>hydr 是水，dynam 动力，流体动力学。</t>
  </si>
  <si>
    <t>biodynamic</t>
  </si>
  <si>
    <t>bio-(生命) + dynam(力量/动力) + -ic(形容词后缀) -&gt; 关于生命动力/生物活力的 -&gt; 生物动力的</t>
  </si>
  <si>
    <t>/ˌbaɪəʊdaɪˈnæmɪk/</t>
  </si>
  <si>
    <t>The farm follows biodynamic agricultural practices.</t>
  </si>
  <si>
    <t>该农场遵循生物动力学农业实践。</t>
  </si>
  <si>
    <t>这种 biodynamic 农业不使用化学品，全靠生态的 dyn。</t>
  </si>
  <si>
    <t>bio 生命，dynam 动力，生物动力 adj。</t>
  </si>
  <si>
    <t>dynast</t>
  </si>
  <si>
    <t>dyn(权力) + -ast(人) -&gt; 拥有权力的人 -&gt; 君主/统治者</t>
  </si>
  <si>
    <t>/ˈdaɪnæst/</t>
  </si>
  <si>
    <t>The old dynast refused to hand over his power.</t>
  </si>
  <si>
    <t>老统治者拒绝交出他的权力。</t>
  </si>
  <si>
    <t>作为一个 dynast，他掌控着整个国家的 dyn。</t>
  </si>
  <si>
    <t>权力 dyn 是人 ast，君主统治者。</t>
  </si>
  <si>
    <t>dermal</t>
  </si>
  <si>
    <t>derm (皮肤) + -al (形容词后缀) -&gt; 关于皮肤的 -&gt; 皮肤的</t>
  </si>
  <si>
    <t>皮肤的</t>
  </si>
  <si>
    <t>/ˈdɜːrml/</t>
  </si>
  <si>
    <t>The dermal layer protects the body from external harm.</t>
  </si>
  <si>
    <t>皮肤层保护身体免受外界伤害。</t>
  </si>
  <si>
    <t>这种 dermal 护肤品能有效锁住 skin 里的水分。</t>
  </si>
  <si>
    <t>derm 是皮，dermal 表皮的。</t>
  </si>
  <si>
    <t>dermis</t>
  </si>
  <si>
    <t>derm (皮肤) + -is (名词后缀) -&gt; 皮肤的主要组成部分 -&gt; 真皮</t>
  </si>
  <si>
    <t>真皮</t>
  </si>
  <si>
    <t>/ˈdɜːrmɪs/</t>
  </si>
  <si>
    <t>The dermis contains blood vessels and nerves.</t>
  </si>
  <si>
    <t>真皮层包含血管和神经。</t>
  </si>
  <si>
    <t>真皮层 dermis 就在表皮下面保护着 body。</t>
  </si>
  <si>
    <t>dermis 真皮层，血管在其中。</t>
  </si>
  <si>
    <t>epi- (在...之上) + derm (皮肤) + -is (名词后缀) -&gt; 覆盖在皮肤最上面的那一层 -&gt; 表皮</t>
  </si>
  <si>
    <t>The epidermis is the outermost layer of the skin.</t>
  </si>
  <si>
    <t>表皮是皮肤最外的一层。</t>
  </si>
  <si>
    <t>外面的 epidermis 阻挡了 dirt 进入皮肤。</t>
  </si>
  <si>
    <t>epi 在上方，epidermis 表皮亮。</t>
  </si>
  <si>
    <t>hypodermic</t>
  </si>
  <si>
    <t>hypo-</t>
  </si>
  <si>
    <t>hypo- (在...之下) + derm (皮肤) + -ic (形容词后缀) -&gt; 作用于皮肤之下的 -&gt; 皮下注射的</t>
  </si>
  <si>
    <t>皮下注射的</t>
  </si>
  <si>
    <t>/ˌhaɪpəˈdɜːrmɪk/</t>
  </si>
  <si>
    <t>The nurse prepared a hypodermic needle for the injection.</t>
  </si>
  <si>
    <t>护士准备了一个皮下注射针头进行注射。</t>
  </si>
  <si>
    <t>护士拿着 hypodermic 针头在我的 skin 之下扎了一下。</t>
  </si>
  <si>
    <t>hypo 在下，hypodermic 皮下扎。</t>
  </si>
  <si>
    <t>dermatologist</t>
  </si>
  <si>
    <t>dermato</t>
  </si>
  <si>
    <t>dermato- (皮肤) + -logist (专家) -&gt; 专门研究皮肤的医生 -&gt; 皮肤科医生</t>
  </si>
  <si>
    <t>皮肤科医生</t>
  </si>
  <si>
    <t>/ˌdɜːrməˈtɑːlədʒɪst/</t>
  </si>
  <si>
    <t>You should see a dermatologist if the rash persists.</t>
  </si>
  <si>
    <t>如果皮疹持续，你应该去看皮肤科医生。</t>
  </si>
  <si>
    <t>我的 skin 出了问题，预约了那位优秀的 dermatologist。</t>
  </si>
  <si>
    <t>dermato 是皮肤，logist 是专家，连起就是皮肤医。</t>
  </si>
  <si>
    <t>dermatology</t>
  </si>
  <si>
    <t>dermato- (皮肤) + -logy (学科) -&gt; 研究皮肤的科学 -&gt; 皮肤病学</t>
  </si>
  <si>
    <t>皮肤病学</t>
  </si>
  <si>
    <t>/ˌdɜːrməˈtɑːlə dʒi/</t>
  </si>
  <si>
    <t>He is a professor in the department of dermatology.</t>
  </si>
  <si>
    <t>他是皮肤病学系的教授。</t>
  </si>
  <si>
    <t>在医学院里，dermatology 是研究 skin 的专业课程。</t>
  </si>
  <si>
    <t>logy 是学科，dermatology 皮肤科。</t>
  </si>
  <si>
    <t>pachyderm</t>
  </si>
  <si>
    <t>pachy-</t>
  </si>
  <si>
    <t>pachy- (厚) + derm (皮肤) -&gt; 皮肤非常厚的动物 -&gt; 厚皮动物</t>
  </si>
  <si>
    <t>厚皮动物（如大象）</t>
  </si>
  <si>
    <t>/ˈpækɪdɜːrm/</t>
  </si>
  <si>
    <t>An elephant is a well-known pachyderm.</t>
  </si>
  <si>
    <t>大象是众所周知的厚皮动物。</t>
  </si>
  <si>
    <t>大象这种 pachyderm 拥有非常 thick 的皮肤。</t>
  </si>
  <si>
    <t>pachy 表示厚，pachyderm 象犀牛。</t>
  </si>
  <si>
    <t>taxidermy</t>
  </si>
  <si>
    <t>taxi-</t>
  </si>
  <si>
    <t>taxi- (整理/排列) + derm (皮肤) + -y (名词后缀) -&gt; 整理动物皮肤并制成标本的技术 -&gt; 标本制作术</t>
  </si>
  <si>
    <t>（动物标本）制作术</t>
  </si>
  <si>
    <t>/ˈtæksɪdɜːrmi/</t>
  </si>
  <si>
    <t>The museum displayed several lifelike examples of taxidermy.</t>
  </si>
  <si>
    <t>博物馆展示了几件栩栩如生的动物标本。</t>
  </si>
  <si>
    <t>通过 taxidermy 技术，动物的 skin 被完美保留下来。</t>
  </si>
  <si>
    <t>taxi 整理皮，taxidermy 标本技。</t>
  </si>
  <si>
    <t>dermatitis</t>
  </si>
  <si>
    <t>dermat</t>
  </si>
  <si>
    <t>dermat- (皮肤) + -itis (炎症) -&gt; 皮肤上发生的炎症 -&gt; 皮炎</t>
  </si>
  <si>
    <t>皮炎</t>
  </si>
  <si>
    <t>/ˌdɜːrməˈtaɪtɪs/</t>
  </si>
  <si>
    <t>Contact with the plant can cause severe dermatitis.</t>
  </si>
  <si>
    <t>接触这种植物会引起严重的皮炎。</t>
  </si>
  <si>
    <t>医生说我的 skin 红肿是因为患了 dermatitis。</t>
  </si>
  <si>
    <t>itis 表示炎，dermatitis 是皮炎。</t>
  </si>
  <si>
    <t>mesoderm</t>
  </si>
  <si>
    <t>meso-</t>
  </si>
  <si>
    <t>meso- (中间) + derm (皮肤/胚层) -&gt; 处于胚胎中间层次的组织 -&gt; 中胚层</t>
  </si>
  <si>
    <t>中胚层</t>
  </si>
  <si>
    <t>/ˈmezəʊdɜːrm/</t>
  </si>
  <si>
    <t>The heart and muscles develop from the mesoderm.</t>
  </si>
  <si>
    <t>心脏和肌肉由中胚层发育而来。</t>
  </si>
  <si>
    <t>在胚胎发育中，mesoderm 位于 inner 和 outer 层之间。</t>
  </si>
  <si>
    <t>meso 在中间，mesoderm 中间见。</t>
  </si>
  <si>
    <t>democracy</t>
  </si>
  <si>
    <t>dem (民众) + -o- () + -cracy (统治) -&gt; 由人民进行统治的体制 -&gt; 民主</t>
  </si>
  <si>
    <t>民主</t>
  </si>
  <si>
    <t>/dɪˈmɒkrəsi/</t>
  </si>
  <si>
    <t>The country is slowly moving towards democracy.</t>
  </si>
  <si>
    <t>这个国家正缓慢走向民主。</t>
  </si>
  <si>
    <t>这是一个 democracy (民主) 国家。</t>
  </si>
  <si>
    <t>民众 dem 来统治 cracy，民主就是 democracy。</t>
  </si>
  <si>
    <t>democrat</t>
  </si>
  <si>
    <t>dem (民众) + -o- () + -crat (统治者/成员) -&gt; 支持人民统治的人 -&gt; 民主主义者</t>
  </si>
  <si>
    <t>民主主义者</t>
  </si>
  <si>
    <t>/ˈdeməkræt/</t>
  </si>
  <si>
    <t>He has been a lifelong democrat.</t>
  </si>
  <si>
    <t>他一生都是个民主主义者。</t>
  </si>
  <si>
    <t>这位 democrat (民主主义者) 在街头演讲。</t>
  </si>
  <si>
    <t>民众 dem 的成员 crat，民主人士 democrat。</t>
  </si>
  <si>
    <t>dem (民众) + -o- () + -graphy (写/记录) -&gt; 记录民众分布情况的学问 -&gt; 人口统计学</t>
  </si>
  <si>
    <t>Demography is useful for social planning.</t>
  </si>
  <si>
    <t>人口统计学对社会规划很有用。</t>
  </si>
  <si>
    <t>他正在学习 demography (人口统计学)。</t>
  </si>
  <si>
    <t>民众 dem 来记录 graphy，人口统计 demography。</t>
  </si>
  <si>
    <t>demographic</t>
  </si>
  <si>
    <t>dem (民众) + -o- () + -graphic (记录的) -&gt; 描写民众情况的 -&gt; 人口统计的</t>
  </si>
  <si>
    <t>人口统计的</t>
  </si>
  <si>
    <t>/ˌdeməˈɡræfɪk/</t>
  </si>
  <si>
    <t>The demographic changes are affecting the economy.</t>
  </si>
  <si>
    <t>人口统计学上的变化正在影响经济。</t>
  </si>
  <si>
    <t>分析 demographic (人口统计的) 数据。</t>
  </si>
  <si>
    <t>民众 dem 写成 graphic，人口统计 demographic。</t>
  </si>
  <si>
    <t>epi- (在...之上/之中) + dem (民众) + -ic (的) -&gt; 在民众中迅速传播的疾病 -&gt; 流行病</t>
  </si>
  <si>
    <t>The city is facing a flu epidemic.</t>
  </si>
  <si>
    <t>这座城市正面临流感爆发。</t>
  </si>
  <si>
    <t>流感变成了 epidemic (流行病)。</t>
  </si>
  <si>
    <t>民众 dem 中 epi 传，流行病是 epidemic。</t>
  </si>
  <si>
    <t>pandemic</t>
  </si>
  <si>
    <t>pan-</t>
  </si>
  <si>
    <t>pan- (全) + dem (民众) + -ic (的) -&gt; 波及所有民众的疾病 -&gt; 大范围流行病</t>
  </si>
  <si>
    <t>大流行病</t>
  </si>
  <si>
    <t>/pænˈdemɪk/</t>
  </si>
  <si>
    <t>The World Health Organization declared a pandemic.</t>
  </si>
  <si>
    <t>世界卫生组织宣布了全球大流行。</t>
  </si>
  <si>
    <t>全球性的 pandemic (大流行病) 结束了。</t>
  </si>
  <si>
    <t>全 pan 民众 dem 皆病，大流行是 pandemic。</t>
  </si>
  <si>
    <t>endemic</t>
  </si>
  <si>
    <t>en- (在内) + dem (民众) + -ic (的) -&gt; 局限在民众内部的 -&gt; 地方性的</t>
  </si>
  <si>
    <t>地方性的</t>
  </si>
  <si>
    <t>/enˈdemɪk/</t>
  </si>
  <si>
    <t>Malaria is endemic in some tropical regions.</t>
  </si>
  <si>
    <t>疟疾在一些热带地区是地方性流行病。</t>
  </si>
  <si>
    <t>这是一种 endemic (地方性的) 疾病。</t>
  </si>
  <si>
    <t>民众 dem 之内 en，地方特性 endemic。</t>
  </si>
  <si>
    <t>demagogue</t>
  </si>
  <si>
    <t>dem (民众) + -agogue (领导者) -&gt; 引导民众的人 -&gt; 煽动者</t>
  </si>
  <si>
    <t>煽动者</t>
  </si>
  <si>
    <t>/ˈdeməɡɒɡ/</t>
  </si>
  <si>
    <t>The politician was accused of being a demagogue.</t>
  </si>
  <si>
    <t>那位政治家被指控为煽动者。</t>
  </si>
  <si>
    <t>不要听那个 demagogue (煽动者) 的谎言。</t>
  </si>
  <si>
    <t>引领 agogue 民众 dem，煽动民心 demagogue。</t>
  </si>
  <si>
    <t>demotic</t>
  </si>
  <si>
    <t>dem (民众) + -otic (形容词后缀) -&gt; 民众通用的 -&gt; 通俗的</t>
  </si>
  <si>
    <t>通俗的</t>
  </si>
  <si>
    <t>/dɪˈmɒtɪk/</t>
  </si>
  <si>
    <t>The writer uses a demotic style of language.</t>
  </si>
  <si>
    <t>作者使用了通俗的语言风格。</t>
  </si>
  <si>
    <t>他喜欢使用 demotic (通俗的) 语言。</t>
  </si>
  <si>
    <t>民众 dem 常用的 otic，通俗易懂是 demotic。</t>
  </si>
  <si>
    <t>demonym</t>
  </si>
  <si>
    <t>dem (民众) + -onym (名字) -&gt; 某地民众的名字 -&gt; 居民称谓</t>
  </si>
  <si>
    <t>居民称谓</t>
  </si>
  <si>
    <t>/ˈdemənɪm/</t>
  </si>
  <si>
    <t xml:space="preserve"> 'Parisian' is the demonym for people from Paris.</t>
  </si>
  <si>
    <t>“Parisian”是巴黎人的称谓。</t>
  </si>
  <si>
    <t>学习不同城市的 demonym (居民称谓)。</t>
  </si>
  <si>
    <t>民众 dem 的名字 onym，居民称谓 demonym。</t>
  </si>
  <si>
    <t>dentist</t>
  </si>
  <si>
    <t>dent</t>
  </si>
  <si>
    <t>dent (牙齿) + -ist (专业人士) -&gt; 专门从事牙齿护理的人 -&gt; 牙科医生</t>
  </si>
  <si>
    <t>牙医</t>
  </si>
  <si>
    <t>/ˈdentɪst/</t>
  </si>
  <si>
    <t>I have an appointment with the dentist this afternoon.</t>
  </si>
  <si>
    <t>我今天下午预约了牙医。</t>
  </si>
  <si>
    <t>这位 dentist 处理牙齿非常专业。</t>
  </si>
  <si>
    <t>牙齿是dent，加上ist，牙医治牙病。</t>
  </si>
  <si>
    <t>dental</t>
  </si>
  <si>
    <t>dent (牙齿) + -al (形容词后缀) -&gt; 与牙齿相关的 -&gt; 牙科的</t>
  </si>
  <si>
    <t>牙科的</t>
  </si>
  <si>
    <t>/ˈdentl/</t>
  </si>
  <si>
    <t>Regular dental checkups are important for oral health.</t>
  </si>
  <si>
    <t>定期的牙科检查对口腔健康很重要。</t>
  </si>
  <si>
    <t>每天刷牙是保持 dental 健康的基础。</t>
  </si>
  <si>
    <t>牙齿是dent，加上al，牙科检查莫等闲。</t>
  </si>
  <si>
    <t>denture</t>
  </si>
  <si>
    <t>dent (牙齿) + -ure (结果/器械) -&gt; 替代天然牙齿的器械 -&gt; 假牙</t>
  </si>
  <si>
    <t>假牙</t>
  </si>
  <si>
    <t>/ˈdentʃə(r)/</t>
  </si>
  <si>
    <t>The old man soaked his dentures in a glass of water.</t>
  </si>
  <si>
    <t>那位老人把他的假牙浸在一杯水里。</t>
  </si>
  <si>
    <t>爷爷每天睡觉前都要摘下 denture。</t>
  </si>
  <si>
    <t>牙齿是dent，后缀ure，安上假牙能吃肉。</t>
  </si>
  <si>
    <t>indent</t>
  </si>
  <si>
    <t>in- (向内) + dent (牙齿/咬痕) -&gt; 像被牙齿咬了一块向内凹进去 -&gt; 使成缺口/缩进</t>
  </si>
  <si>
    <t>缩进</t>
  </si>
  <si>
    <t>/ɪnˈdent/</t>
  </si>
  <si>
    <t>You should indent the first line of every paragraph.</t>
  </si>
  <si>
    <t>你应该在每段的第一行缩进。</t>
  </si>
  <si>
    <t>写作文时，首行要 indent 两个字符。</t>
  </si>
  <si>
    <t>in是向内，dent是牙，向内一咬出缩进。</t>
  </si>
  <si>
    <t>indentation</t>
  </si>
  <si>
    <t>in- (向内) + dent (牙齿) + -ation (名词后缀) -&gt; 被牙齿状物压出的凹痕 -&gt; 凹痕/缩进</t>
  </si>
  <si>
    <t>凹痕</t>
  </si>
  <si>
    <t>/ˌɪndenˈteɪʃn/</t>
  </si>
  <si>
    <t>There was a shallow indentation in the grass where he had been lying.</t>
  </si>
  <si>
    <t>在他躺过的草地上有一处浅浅的压痕。</t>
  </si>
  <si>
    <t>沙滩上留下了脚踩的 indentation。</t>
  </si>
  <si>
    <t>indent 加 ation，变成名词叫凹痕。</t>
  </si>
  <si>
    <t>trident</t>
  </si>
  <si>
    <t>tri- (三) + dent (牙齿/尖头) -&gt; 有三个牙齿状尖头的兵器 -&gt; 三叉戟</t>
  </si>
  <si>
    <t>三叉戟</t>
  </si>
  <si>
    <t>/ˈtraɪdnt/</t>
  </si>
  <si>
    <t>Poseidon is often depicted carrying a trident.</t>
  </si>
  <si>
    <t>波塞冬经常被描绘成手持三叉戟的样子。</t>
  </si>
  <si>
    <t>海王波塞冬最爱他的 trident。</t>
  </si>
  <si>
    <t>tri是三，dent是牙，三牙兵器三叉戟。</t>
  </si>
  <si>
    <t>dandelion</t>
  </si>
  <si>
    <t>dent-</t>
  </si>
  <si>
    <t>lion</t>
  </si>
  <si>
    <t>dent (牙齿) + de (的) + lion (狮子) -&gt; 叶子边缘像狮子牙齿的植物 -&gt; 蒲公英</t>
  </si>
  <si>
    <t>蒲公英</t>
  </si>
  <si>
    <t>/ˈdændɪlaɪən/</t>
  </si>
  <si>
    <t>The field was covered with bright yellow dandelions.</t>
  </si>
  <si>
    <t>田野里开满了鲜黄色的蒲公英。</t>
  </si>
  <si>
    <t>dandelion 的叶子像狮子的牙齿。</t>
  </si>
  <si>
    <t>狮子之牙dent-de-lion，风吹散开蒲公英。</t>
  </si>
  <si>
    <t>orthodontist</t>
  </si>
  <si>
    <t>dont</t>
  </si>
  <si>
    <t>ortho- (正/矫正) + dont (牙齿) + -ist (人) -&gt; 专门矫正牙齿的人 -&gt; 牙齿矫正医师</t>
  </si>
  <si>
    <t>正牙医生</t>
  </si>
  <si>
    <t>/ˌɔːθəˈdɒntɪst/</t>
  </si>
  <si>
    <t>The orthodontist put braces on the child's teeth.</t>
  </si>
  <si>
    <t>牙齿矫正医生给那个孩子戴上了牙套。</t>
  </si>
  <si>
    <t>为了牙齿整齐，我得去看 orthodontist。</t>
  </si>
  <si>
    <t>ortho正，dont是牙，正牙医生ist。</t>
  </si>
  <si>
    <t>periodontist</t>
  </si>
  <si>
    <t>peri-</t>
  </si>
  <si>
    <t>peri- (周围) + dont (牙齿) + -ist (人) -&gt; 专门研究牙齿周围组织的人 -&gt; 牙周病医生</t>
  </si>
  <si>
    <t>牙周病医生</t>
  </si>
  <si>
    <t>/ˌperiəʊˈdɒntɪst/</t>
  </si>
  <si>
    <t>A periodontist specializes in treating gum disease.</t>
  </si>
  <si>
    <t>牙周病医生专门治疗牙龈疾病。</t>
  </si>
  <si>
    <t>牙龈出血可能需要咨询 periodontist。</t>
  </si>
  <si>
    <t>peri周，dont是牙，牙周医生护牙龈。</t>
  </si>
  <si>
    <t>edentulous</t>
  </si>
  <si>
    <t>e- (无/出) + dent (牙齿) + -ulous (形容词后缀) -&gt; 处于没有牙齿状态的 -&gt; 无牙的</t>
  </si>
  <si>
    <t>无牙的</t>
  </si>
  <si>
    <t>/iˈdentjələs/</t>
  </si>
  <si>
    <t>The edentulous patient required complete dentures.</t>
  </si>
  <si>
    <t>这位无牙的患者需要全口假牙。</t>
  </si>
  <si>
    <t>那个 edentulous 的老人笑得很开心。</t>
  </si>
  <si>
    <t>e是无，dent是牙，无牙老人笑哈哈。</t>
  </si>
  <si>
    <t>dictionary</t>
  </si>
  <si>
    <t>dict</t>
  </si>
  <si>
    <t>dict (说) + -ion (名词后缀) + -ary (集合名词/场所) -&gt; 汇集了所有说法的册子 -&gt; 字典</t>
  </si>
  <si>
    <t>词典，字典</t>
  </si>
  <si>
    <t>/ˈdɪkʃənəri/</t>
  </si>
  <si>
    <t>I always look up new words in the dictionary.</t>
  </si>
  <si>
    <t>我总是在字典里查生词。</t>
  </si>
  <si>
    <t>这本 dictionary 记录了人类 dict 出来的所有词汇。</t>
  </si>
  <si>
    <t>dict是说，ary是地，说话之林是字典。</t>
  </si>
  <si>
    <t>predict</t>
  </si>
  <si>
    <t>pre- (提前) + dict (说) -&gt; 提前说出来 -&gt; 预测</t>
  </si>
  <si>
    <t>预报，预言</t>
  </si>
  <si>
    <t>/prɪˈdɪkt/</t>
  </si>
  <si>
    <t>Experts predict that the economy will grow next year.</t>
  </si>
  <si>
    <t>专家预测明年经济将会增长。</t>
  </si>
  <si>
    <t>他能 pre（提前）把未来的事 dict（说）出来，真是个预言家。</t>
  </si>
  <si>
    <t>pre提前，dict说，提前说出是预测。</t>
  </si>
  <si>
    <t>dictate</t>
  </si>
  <si>
    <t>dict (说) + -ate (动词后缀) -&gt; 说出来让别人做 -&gt; 口授，命令</t>
  </si>
  <si>
    <t>听写，命令</t>
  </si>
  <si>
    <t>/dɪkˈteɪt/</t>
  </si>
  <si>
    <t>The boss will dictate the letter to his secretary.</t>
  </si>
  <si>
    <t>老板将向秘书口授这封信的内容。</t>
  </si>
  <si>
    <t>老板在 dict（说），秘书在写，这叫 dictate（口授）。</t>
  </si>
  <si>
    <t>dict说，ate动，大声说话是命令。</t>
  </si>
  <si>
    <t>contradict</t>
  </si>
  <si>
    <t>contra-</t>
  </si>
  <si>
    <t>contra- (相反) + dict (说) -&gt; 说反话 -&gt; 反驳</t>
  </si>
  <si>
    <t>反驳，与...矛盾</t>
  </si>
  <si>
    <t>/ˌkɒntrəˈdɪkt/</t>
  </si>
  <si>
    <t>The witnesses' statements contradict each other.</t>
  </si>
  <si>
    <t>证人的陈述相互矛盾。</t>
  </si>
  <si>
    <t>他总是 contra（对着干）地 dict（说话），故意 contradict 别人。</t>
  </si>
  <si>
    <t>contra相反，dict说，反着说话是反驳。</t>
  </si>
  <si>
    <t>indicate</t>
  </si>
  <si>
    <t>dic</t>
  </si>
  <si>
    <t>in- (向内/向中) + dic (说) + -ate (动词后缀) -&gt; 说出（指点出）其中的内容 -&gt; 指示，表明</t>
  </si>
  <si>
    <t>指出，象征</t>
  </si>
  <si>
    <t>/ˈɪndɪkeɪt/</t>
  </si>
  <si>
    <t>A red sky at night often indicates fine weather.</t>
  </si>
  <si>
    <t>晚霞常预示着天气晴朗。</t>
  </si>
  <si>
    <t>in（向内）指点着 dic（说），这就是 indicate（指示）。</t>
  </si>
  <si>
    <t>in在里，dic说，指指点点是暗示。</t>
  </si>
  <si>
    <t>verdict</t>
  </si>
  <si>
    <t>ver-</t>
  </si>
  <si>
    <t>ver- (真实) + dict (说) -&gt; 说出真相 -&gt; 裁决</t>
  </si>
  <si>
    <t>结论，裁决</t>
  </si>
  <si>
    <t>/ˈvɜːrdɪkt/</t>
  </si>
  <si>
    <t>The jury reached a unanimous verdict of guilty.</t>
  </si>
  <si>
    <t>陪审团一致判定有罪。</t>
  </si>
  <si>
    <t>法官要把 ver（真实的）情况 dict（说）出来，即 verdict。</t>
  </si>
  <si>
    <t>ver真实，dict说，真实言论是裁决。</t>
  </si>
  <si>
    <t>addict</t>
  </si>
  <si>
    <t>ad- (去，往) + dict (说) -&gt; 不断对自己说（我要） -&gt; 上瘾</t>
  </si>
  <si>
    <t>入迷的人，使沉溺</t>
  </si>
  <si>
    <t>/ˈædɪkt/</t>
  </si>
  <si>
    <t>He is a computer game addict.</t>
  </si>
  <si>
    <t>他是个电脑游戏迷。</t>
  </si>
  <si>
    <t>一旦 ad（去）不停地对某物 dict（念叨），你就成了 addict。</t>
  </si>
  <si>
    <t>ad去说，不停说，入迷上瘾没法脱。</t>
  </si>
  <si>
    <t>dedicate</t>
  </si>
  <si>
    <t>de- (加强意义) + dic (说/宣布) + -ate (动词后缀) -&gt; 公开宣布（将某物献给） -&gt; 奉献，致力于</t>
  </si>
  <si>
    <t>献身，致力</t>
  </si>
  <si>
    <t>/ˈdedɪkeɪt/</t>
  </si>
  <si>
    <t>She dedicated her life to helping the poor.</t>
  </si>
  <si>
    <t>她一生致力于帮助穷人。</t>
  </si>
  <si>
    <t>他 de（庄重地）向世人 dic（宣称）要为艺术 dedicate 一生。</t>
  </si>
  <si>
    <t>de加强，dic说，当众宣誓是奉献。</t>
  </si>
  <si>
    <t>jurisdiction</t>
  </si>
  <si>
    <t>juris-</t>
  </si>
  <si>
    <t>juris- (法律) + dict (说) + -ion (名词后缀) -&gt; 说法律的地方 -&gt; 管辖权，司法权</t>
  </si>
  <si>
    <t>司法权，管辖范围</t>
  </si>
  <si>
    <t>/ˌdʒʊərɪsˈdɪkʃn/</t>
  </si>
  <si>
    <t>This matter is outside the court's jurisdiction.</t>
  </si>
  <si>
    <t>这件事不在法院的管辖权之内。</t>
  </si>
  <si>
    <t>在这个 juris（法律）范围内，谁 dict（说了算）就是 jurisdiction。</t>
  </si>
  <si>
    <t>juris法，dict说，法律发声管辖权。</t>
  </si>
  <si>
    <t>benediction</t>
  </si>
  <si>
    <t>bene-</t>
  </si>
  <si>
    <t>bene- (好) + dict (说) + -ion (名词后缀) -&gt; 说好话 -&gt; 祝福</t>
  </si>
  <si>
    <t>祝福，赐福</t>
  </si>
  <si>
    <t>/ˌbenɪˈdɪkʃn/</t>
  </si>
  <si>
    <t>The priest pronounced a benediction.</t>
  </si>
  <si>
    <t>牧师作了祝福祷告。</t>
  </si>
  <si>
    <t>bene（好）的心意 dict（说）出来就是 benediction。</t>
  </si>
  <si>
    <t>bene好，dict说，说出好话是祝福。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</si>
</sst>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9"/>
  <sheetViews>
    <sheetView tabSelected="1" workbookViewId="0">
      <pane ySplit="1" topLeftCell="A519" activePane="bottomLeft" state="frozen"/>
      <selection/>
      <selection pane="bottomLeft" activeCell="AA549" sqref="AA549"/>
    </sheetView>
  </sheetViews>
  <sheetFormatPr defaultColWidth="8.43362831858407" defaultRowHeight="13.5"/>
  <cols>
    <col min="1" max="1" width="14.0088495575221" customWidth="1"/>
    <col min="2" max="3" width="5.09734513274336" customWidth="1"/>
    <col min="4" max="5" width="6.15044247787611" customWidth="1"/>
    <col min="6" max="6" width="5.09734513274336" customWidth="1"/>
    <col min="7" max="8" width="6.15044247787611" customWidth="1"/>
    <col min="9" max="9" width="13.9469026548673" customWidth="1"/>
    <col min="10" max="10" width="9.45132743362832" customWidth="1"/>
    <col min="11" max="12" width="5.09734513274336" customWidth="1"/>
    <col min="13" max="13" width="9.45132743362832" customWidth="1"/>
    <col min="14" max="14" width="16.0530973451327" customWidth="1"/>
    <col min="15" max="15" width="9.60176991150442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="1" customFormat="1" spans="1:15">
      <c r="A2" s="1" t="s">
        <v>15</v>
      </c>
      <c r="B2" s="1" t="s">
        <v>16</v>
      </c>
      <c r="C2" s="1" t="s">
        <v>17</v>
      </c>
      <c r="D2" s="1" t="s">
        <v>18</v>
      </c>
      <c r="F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="1" customFormat="1" spans="1:15">
      <c r="A3" s="1" t="s">
        <v>15</v>
      </c>
      <c r="B3" s="1" t="s">
        <v>27</v>
      </c>
      <c r="C3" s="1" t="s">
        <v>17</v>
      </c>
      <c r="D3" s="1" t="s">
        <v>28</v>
      </c>
      <c r="F3" s="1" t="s">
        <v>19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</row>
    <row r="4" s="1" customFormat="1" spans="1:15">
      <c r="A4" s="1" t="s">
        <v>15</v>
      </c>
      <c r="B4" s="1" t="s">
        <v>36</v>
      </c>
      <c r="C4" s="1" t="s">
        <v>37</v>
      </c>
      <c r="F4" s="1" t="s">
        <v>19</v>
      </c>
      <c r="G4" s="1" t="e">
        <f>-ure</f>
        <v>#NAME?</v>
      </c>
      <c r="I4" s="1" t="s">
        <v>38</v>
      </c>
      <c r="J4" s="1" t="s">
        <v>39</v>
      </c>
      <c r="K4" s="1" t="s">
        <v>40</v>
      </c>
      <c r="L4" s="1" t="s">
        <v>41</v>
      </c>
      <c r="M4" s="1" t="s">
        <v>42</v>
      </c>
      <c r="N4" s="1" t="s">
        <v>43</v>
      </c>
      <c r="O4" s="1" t="s">
        <v>44</v>
      </c>
    </row>
    <row r="5" s="1" customFormat="1" spans="1:15">
      <c r="A5" s="1" t="s">
        <v>15</v>
      </c>
      <c r="B5" s="1" t="s">
        <v>45</v>
      </c>
      <c r="C5" s="1" t="s">
        <v>17</v>
      </c>
      <c r="D5" s="1" t="s">
        <v>46</v>
      </c>
      <c r="F5" s="1" t="s">
        <v>19</v>
      </c>
      <c r="I5" s="1" t="s">
        <v>47</v>
      </c>
      <c r="J5" s="1" t="s">
        <v>48</v>
      </c>
      <c r="K5" s="1" t="s">
        <v>49</v>
      </c>
      <c r="L5" s="1" t="s">
        <v>50</v>
      </c>
      <c r="M5" s="1" t="s">
        <v>51</v>
      </c>
      <c r="N5" s="1" t="s">
        <v>52</v>
      </c>
      <c r="O5" s="1" t="s">
        <v>53</v>
      </c>
    </row>
    <row r="6" s="1" customFormat="1" spans="1:15">
      <c r="A6" s="1" t="s">
        <v>15</v>
      </c>
      <c r="B6" s="1" t="s">
        <v>54</v>
      </c>
      <c r="C6" s="1" t="s">
        <v>17</v>
      </c>
      <c r="D6" s="1" t="s">
        <v>55</v>
      </c>
      <c r="F6" s="1" t="s">
        <v>19</v>
      </c>
      <c r="I6" s="1" t="s">
        <v>56</v>
      </c>
      <c r="J6" s="1" t="s">
        <v>57</v>
      </c>
      <c r="K6" s="1" t="s">
        <v>58</v>
      </c>
      <c r="L6" s="1" t="s">
        <v>59</v>
      </c>
      <c r="M6" s="1" t="s">
        <v>60</v>
      </c>
      <c r="N6" s="1" t="s">
        <v>61</v>
      </c>
      <c r="O6" s="1" t="s">
        <v>62</v>
      </c>
    </row>
    <row r="7" s="1" customFormat="1" spans="1:15">
      <c r="A7" s="1" t="s">
        <v>15</v>
      </c>
      <c r="B7" s="1" t="s">
        <v>63</v>
      </c>
      <c r="C7" s="1" t="s">
        <v>37</v>
      </c>
      <c r="F7" s="1" t="s">
        <v>19</v>
      </c>
      <c r="G7" s="1" t="e">
        <f>-ation</f>
        <v>#NAME?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</row>
    <row r="8" s="1" customFormat="1" spans="1:15">
      <c r="A8" s="1" t="s">
        <v>15</v>
      </c>
      <c r="B8" s="1" t="s">
        <v>71</v>
      </c>
      <c r="C8" s="1" t="s">
        <v>37</v>
      </c>
      <c r="D8" s="1" t="s">
        <v>18</v>
      </c>
      <c r="F8" s="1" t="s">
        <v>19</v>
      </c>
      <c r="G8" s="1" t="e">
        <f>-ion</f>
        <v>#NAME?</v>
      </c>
      <c r="I8" s="1" t="s">
        <v>72</v>
      </c>
      <c r="J8" s="1" t="s">
        <v>21</v>
      </c>
      <c r="K8" s="1" t="s">
        <v>73</v>
      </c>
      <c r="L8" s="1" t="s">
        <v>74</v>
      </c>
      <c r="M8" s="1" t="s">
        <v>75</v>
      </c>
      <c r="N8" s="1" t="s">
        <v>76</v>
      </c>
      <c r="O8" s="1" t="s">
        <v>77</v>
      </c>
    </row>
    <row r="9" s="1" customFormat="1" spans="1:15">
      <c r="A9" s="1" t="s">
        <v>15</v>
      </c>
      <c r="B9" s="1" t="s">
        <v>78</v>
      </c>
      <c r="C9" s="1" t="s">
        <v>37</v>
      </c>
      <c r="D9" s="1" t="s">
        <v>46</v>
      </c>
      <c r="F9" s="1" t="s">
        <v>19</v>
      </c>
      <c r="G9" s="1" t="e">
        <f>-ion</f>
        <v>#NAME?</v>
      </c>
      <c r="I9" s="1" t="s">
        <v>79</v>
      </c>
      <c r="J9" s="1" t="s">
        <v>80</v>
      </c>
      <c r="K9" s="1" t="s">
        <v>81</v>
      </c>
      <c r="L9" s="1" t="s">
        <v>82</v>
      </c>
      <c r="M9" s="1" t="s">
        <v>83</v>
      </c>
      <c r="N9" s="1" t="s">
        <v>84</v>
      </c>
      <c r="O9" s="1" t="s">
        <v>85</v>
      </c>
    </row>
    <row r="10" s="1" customFormat="1" spans="1:15">
      <c r="A10" s="1" t="s">
        <v>15</v>
      </c>
      <c r="B10" s="1" t="s">
        <v>86</v>
      </c>
      <c r="C10" s="1" t="s">
        <v>37</v>
      </c>
      <c r="D10" s="1" t="s">
        <v>28</v>
      </c>
      <c r="F10" s="1" t="s">
        <v>19</v>
      </c>
      <c r="G10" s="1" t="e">
        <f>-ion</f>
        <v>#NAME?</v>
      </c>
      <c r="I10" s="1" t="s">
        <v>87</v>
      </c>
      <c r="J10" s="1" t="s">
        <v>88</v>
      </c>
      <c r="K10" s="1" t="s">
        <v>89</v>
      </c>
      <c r="L10" s="1" t="s">
        <v>90</v>
      </c>
      <c r="M10" s="1" t="s">
        <v>91</v>
      </c>
      <c r="N10" s="1" t="s">
        <v>92</v>
      </c>
      <c r="O10" s="1" t="s">
        <v>93</v>
      </c>
    </row>
    <row r="11" s="1" customFormat="1" spans="1:15">
      <c r="A11" s="1" t="s">
        <v>15</v>
      </c>
      <c r="B11" s="1" t="s">
        <v>94</v>
      </c>
      <c r="C11" s="1" t="s">
        <v>95</v>
      </c>
      <c r="D11" s="1" t="s">
        <v>18</v>
      </c>
      <c r="F11" s="1" t="s">
        <v>19</v>
      </c>
      <c r="G11" s="1" t="e">
        <f>-ive</f>
        <v>#NAME?</v>
      </c>
      <c r="I11" s="1" t="s">
        <v>96</v>
      </c>
      <c r="J11" s="1" t="s">
        <v>97</v>
      </c>
      <c r="K11" s="1" t="s">
        <v>98</v>
      </c>
      <c r="L11" s="1" t="s">
        <v>99</v>
      </c>
      <c r="M11" s="1" t="s">
        <v>100</v>
      </c>
      <c r="N11" s="1" t="s">
        <v>101</v>
      </c>
      <c r="O11" s="1" t="s">
        <v>102</v>
      </c>
    </row>
    <row r="12" s="1" customFormat="1" spans="1:15">
      <c r="A12" s="1" t="s">
        <v>15</v>
      </c>
      <c r="B12" s="1" t="s">
        <v>103</v>
      </c>
      <c r="C12" s="1" t="s">
        <v>95</v>
      </c>
      <c r="F12" s="1" t="s">
        <v>104</v>
      </c>
      <c r="G12" s="1" t="e">
        <f>-e</f>
        <v>#NAME?</v>
      </c>
      <c r="H12" s="1" t="e">
        <f>-ful</f>
        <v>#NAME?</v>
      </c>
      <c r="I12" s="1" t="s">
        <v>105</v>
      </c>
      <c r="J12" s="1" t="s">
        <v>106</v>
      </c>
      <c r="K12" s="1" t="s">
        <v>107</v>
      </c>
      <c r="L12" s="1" t="s">
        <v>108</v>
      </c>
      <c r="M12" s="1" t="s">
        <v>109</v>
      </c>
      <c r="N12" s="1" t="s">
        <v>110</v>
      </c>
      <c r="O12" s="1" t="s">
        <v>111</v>
      </c>
    </row>
    <row r="13" s="1" customFormat="1" spans="1:15">
      <c r="A13" s="1" t="s">
        <v>15</v>
      </c>
      <c r="B13" s="1" t="s">
        <v>112</v>
      </c>
      <c r="C13" s="1" t="s">
        <v>37</v>
      </c>
      <c r="F13" s="1" t="s">
        <v>104</v>
      </c>
      <c r="G13" s="1" t="e">
        <f>-itude</f>
        <v>#NAME?</v>
      </c>
      <c r="I13" s="1" t="s">
        <v>113</v>
      </c>
      <c r="J13" s="1" t="s">
        <v>114</v>
      </c>
      <c r="K13" s="1" t="s">
        <v>115</v>
      </c>
      <c r="L13" s="1" t="s">
        <v>116</v>
      </c>
      <c r="M13" s="1" t="s">
        <v>117</v>
      </c>
      <c r="N13" s="1" t="s">
        <v>118</v>
      </c>
      <c r="O13" s="1" t="s">
        <v>119</v>
      </c>
    </row>
    <row r="14" s="1" customFormat="1" spans="1:15">
      <c r="A14" s="1" t="s">
        <v>15</v>
      </c>
      <c r="B14" s="1" t="s">
        <v>120</v>
      </c>
      <c r="C14" s="1" t="s">
        <v>17</v>
      </c>
      <c r="D14" s="1" t="s">
        <v>46</v>
      </c>
      <c r="F14" s="1" t="s">
        <v>104</v>
      </c>
      <c r="G14" s="1" t="e">
        <f>-ulate</f>
        <v>#NAME?</v>
      </c>
      <c r="I14" s="1" t="s">
        <v>121</v>
      </c>
      <c r="J14" s="1" t="s">
        <v>122</v>
      </c>
      <c r="K14" s="1" t="s">
        <v>123</v>
      </c>
      <c r="L14" s="1" t="s">
        <v>124</v>
      </c>
      <c r="M14" s="1" t="s">
        <v>125</v>
      </c>
      <c r="N14" s="1" t="s">
        <v>126</v>
      </c>
      <c r="O14" s="1" t="s">
        <v>127</v>
      </c>
    </row>
    <row r="15" s="1" customFormat="1" spans="1:15">
      <c r="A15" s="1" t="s">
        <v>15</v>
      </c>
      <c r="B15" s="1" t="s">
        <v>128</v>
      </c>
      <c r="C15" s="1" t="s">
        <v>37</v>
      </c>
      <c r="F15" s="1" t="s">
        <v>129</v>
      </c>
      <c r="G15" s="1" t="e">
        <f>-e</f>
        <v>#NAME?</v>
      </c>
      <c r="I15" s="1" t="s">
        <v>130</v>
      </c>
      <c r="J15" s="1" t="s">
        <v>131</v>
      </c>
      <c r="K15" s="1" t="s">
        <v>132</v>
      </c>
      <c r="L15" s="1" t="s">
        <v>133</v>
      </c>
      <c r="M15" s="1" t="s">
        <v>134</v>
      </c>
      <c r="N15" s="1" t="s">
        <v>135</v>
      </c>
      <c r="O15" s="1" t="s">
        <v>136</v>
      </c>
    </row>
    <row r="16" s="1" customFormat="1" spans="1:15">
      <c r="A16" s="1" t="s">
        <v>15</v>
      </c>
      <c r="B16" s="1" t="s">
        <v>137</v>
      </c>
      <c r="C16" s="1" t="s">
        <v>95</v>
      </c>
      <c r="F16" s="1" t="s">
        <v>129</v>
      </c>
      <c r="G16" s="1" t="e">
        <f>-e</f>
        <v>#NAME?</v>
      </c>
      <c r="H16" s="1" t="e">
        <f>-ful</f>
        <v>#NAME?</v>
      </c>
      <c r="I16" s="1" t="s">
        <v>138</v>
      </c>
      <c r="J16" s="1" t="s">
        <v>139</v>
      </c>
      <c r="K16" s="1" t="s">
        <v>140</v>
      </c>
      <c r="L16" s="1" t="s">
        <v>141</v>
      </c>
      <c r="M16" s="1" t="s">
        <v>142</v>
      </c>
      <c r="N16" s="1" t="s">
        <v>143</v>
      </c>
      <c r="O16" s="1" t="s">
        <v>144</v>
      </c>
    </row>
    <row r="17" s="1" customFormat="1" spans="1:15">
      <c r="A17" s="1" t="s">
        <v>15</v>
      </c>
      <c r="B17" s="1" t="s">
        <v>145</v>
      </c>
      <c r="C17" s="1" t="s">
        <v>17</v>
      </c>
      <c r="F17" s="1" t="s">
        <v>104</v>
      </c>
      <c r="G17" s="1" t="e">
        <f>-ify</f>
        <v>#NAME?</v>
      </c>
      <c r="I17" s="1" t="s">
        <v>146</v>
      </c>
      <c r="J17" s="1" t="s">
        <v>147</v>
      </c>
      <c r="K17" s="1" t="s">
        <v>148</v>
      </c>
      <c r="L17" s="1" t="s">
        <v>149</v>
      </c>
      <c r="M17" s="1" t="s">
        <v>150</v>
      </c>
      <c r="N17" s="1" t="s">
        <v>151</v>
      </c>
      <c r="O17" s="1" t="s">
        <v>152</v>
      </c>
    </row>
    <row r="18" s="1" customFormat="1" spans="1:15">
      <c r="A18" s="1" t="s">
        <v>15</v>
      </c>
      <c r="B18" s="1" t="s">
        <v>153</v>
      </c>
      <c r="C18" s="1" t="s">
        <v>37</v>
      </c>
      <c r="F18" s="1" t="s">
        <v>104</v>
      </c>
      <c r="G18" s="1" t="e">
        <f>-ify</f>
        <v>#NAME?</v>
      </c>
      <c r="H18" s="1" t="e">
        <f>-ation</f>
        <v>#NAME?</v>
      </c>
      <c r="I18" s="1" t="s">
        <v>154</v>
      </c>
      <c r="J18" s="1" t="s">
        <v>155</v>
      </c>
      <c r="K18" s="1" t="s">
        <v>156</v>
      </c>
      <c r="L18" s="1" t="s">
        <v>157</v>
      </c>
      <c r="M18" s="1" t="s">
        <v>158</v>
      </c>
      <c r="N18" s="1" t="s">
        <v>159</v>
      </c>
      <c r="O18" s="1" t="s">
        <v>160</v>
      </c>
    </row>
    <row r="19" s="1" customFormat="1" spans="1:15">
      <c r="A19" s="1" t="s">
        <v>15</v>
      </c>
      <c r="B19" s="1" t="s">
        <v>161</v>
      </c>
      <c r="C19" s="1" t="s">
        <v>95</v>
      </c>
      <c r="F19" s="1" t="s">
        <v>104</v>
      </c>
      <c r="G19" s="1" t="e">
        <f>-uitous</f>
        <v>#NAME?</v>
      </c>
      <c r="I19" s="1" t="s">
        <v>162</v>
      </c>
      <c r="J19" s="1" t="s">
        <v>163</v>
      </c>
      <c r="K19" s="1" t="s">
        <v>164</v>
      </c>
      <c r="L19" s="1" t="s">
        <v>165</v>
      </c>
      <c r="M19" s="1" t="s">
        <v>166</v>
      </c>
      <c r="N19" s="1" t="s">
        <v>167</v>
      </c>
      <c r="O19" s="1" t="s">
        <v>168</v>
      </c>
    </row>
    <row r="20" s="1" customFormat="1" spans="1:15">
      <c r="A20" s="1" t="s">
        <v>15</v>
      </c>
      <c r="B20" s="1" t="s">
        <v>169</v>
      </c>
      <c r="C20" s="1" t="s">
        <v>37</v>
      </c>
      <c r="D20" s="1" t="s">
        <v>55</v>
      </c>
      <c r="F20" s="1" t="s">
        <v>104</v>
      </c>
      <c r="G20" s="1" t="e">
        <f>-itude</f>
        <v>#NAME?</v>
      </c>
      <c r="I20" s="1" t="s">
        <v>170</v>
      </c>
      <c r="J20" s="1" t="s">
        <v>171</v>
      </c>
      <c r="K20" s="1" t="s">
        <v>172</v>
      </c>
      <c r="L20" s="1" t="s">
        <v>173</v>
      </c>
      <c r="M20" s="1" t="s">
        <v>174</v>
      </c>
      <c r="N20" s="1" t="s">
        <v>175</v>
      </c>
      <c r="O20" s="1" t="s">
        <v>176</v>
      </c>
    </row>
    <row r="21" s="1" customFormat="1" spans="1:15">
      <c r="A21" s="1" t="s">
        <v>15</v>
      </c>
      <c r="B21" s="1" t="s">
        <v>177</v>
      </c>
      <c r="C21" s="1" t="s">
        <v>17</v>
      </c>
      <c r="D21" s="1" t="s">
        <v>55</v>
      </c>
      <c r="F21" s="1" t="s">
        <v>104</v>
      </c>
      <c r="G21" s="1" t="e">
        <f>-iate</f>
        <v>#NAME?</v>
      </c>
      <c r="I21" s="1" t="s">
        <v>178</v>
      </c>
      <c r="J21" s="1" t="s">
        <v>179</v>
      </c>
      <c r="K21" s="1" t="s">
        <v>180</v>
      </c>
      <c r="L21" s="1" t="s">
        <v>181</v>
      </c>
      <c r="M21" s="1" t="s">
        <v>182</v>
      </c>
      <c r="N21" s="1" t="s">
        <v>183</v>
      </c>
      <c r="O21" s="1" t="s">
        <v>184</v>
      </c>
    </row>
    <row r="22" s="1" customFormat="1" spans="1:15">
      <c r="A22" s="1" t="s">
        <v>15</v>
      </c>
      <c r="B22" s="1" t="s">
        <v>185</v>
      </c>
      <c r="C22" s="1" t="s">
        <v>37</v>
      </c>
      <c r="F22" s="1" t="s">
        <v>104</v>
      </c>
      <c r="G22" s="1" t="e">
        <f>-uity</f>
        <v>#NAME?</v>
      </c>
      <c r="I22" s="1" t="s">
        <v>186</v>
      </c>
      <c r="J22" s="1" t="s">
        <v>187</v>
      </c>
      <c r="K22" s="1" t="s">
        <v>188</v>
      </c>
      <c r="L22" s="1" t="s">
        <v>189</v>
      </c>
      <c r="M22" s="1" t="s">
        <v>190</v>
      </c>
      <c r="N22" s="1" t="s">
        <v>191</v>
      </c>
      <c r="O22" s="1" t="s">
        <v>192</v>
      </c>
    </row>
    <row r="23" s="1" customFormat="1" spans="1:15">
      <c r="A23" s="1" t="s">
        <v>15</v>
      </c>
      <c r="B23" s="1" t="s">
        <v>193</v>
      </c>
      <c r="C23" s="1" t="s">
        <v>95</v>
      </c>
      <c r="F23" s="1" t="s">
        <v>129</v>
      </c>
      <c r="G23" s="1" t="e">
        <f>-ious</f>
        <v>#NAME?</v>
      </c>
      <c r="I23" s="1" t="s">
        <v>194</v>
      </c>
      <c r="J23" s="1" t="s">
        <v>195</v>
      </c>
      <c r="K23" s="1" t="s">
        <v>196</v>
      </c>
      <c r="L23" s="1" t="s">
        <v>197</v>
      </c>
      <c r="M23" s="1" t="s">
        <v>198</v>
      </c>
      <c r="N23" s="1" t="s">
        <v>199</v>
      </c>
      <c r="O23" s="1" t="s">
        <v>200</v>
      </c>
    </row>
    <row r="24" s="1" customFormat="1" spans="1:15">
      <c r="A24" s="1" t="s">
        <v>15</v>
      </c>
      <c r="B24" s="1" t="s">
        <v>201</v>
      </c>
      <c r="C24" s="1" t="s">
        <v>37</v>
      </c>
      <c r="D24" s="1" t="s">
        <v>202</v>
      </c>
      <c r="F24" s="1" t="s">
        <v>203</v>
      </c>
      <c r="I24" s="1" t="s">
        <v>204</v>
      </c>
      <c r="J24" s="1" t="s">
        <v>205</v>
      </c>
      <c r="K24" s="1" t="s">
        <v>206</v>
      </c>
      <c r="L24" s="1" t="s">
        <v>207</v>
      </c>
      <c r="M24" s="1" t="s">
        <v>208</v>
      </c>
      <c r="N24" s="1" t="s">
        <v>209</v>
      </c>
      <c r="O24" s="1" t="s">
        <v>210</v>
      </c>
    </row>
    <row r="25" s="1" customFormat="1" spans="1:15">
      <c r="A25" s="1" t="s">
        <v>15</v>
      </c>
      <c r="B25" s="1" t="s">
        <v>211</v>
      </c>
      <c r="C25" s="1" t="s">
        <v>37</v>
      </c>
      <c r="D25" s="1" t="s">
        <v>212</v>
      </c>
      <c r="F25" s="1" t="s">
        <v>203</v>
      </c>
      <c r="I25" s="1" t="s">
        <v>213</v>
      </c>
      <c r="J25" s="1" t="s">
        <v>214</v>
      </c>
      <c r="K25" s="1" t="s">
        <v>215</v>
      </c>
      <c r="L25" s="1" t="s">
        <v>216</v>
      </c>
      <c r="M25" s="1" t="s">
        <v>217</v>
      </c>
      <c r="N25" s="1" t="s">
        <v>218</v>
      </c>
      <c r="O25" s="1" t="s">
        <v>219</v>
      </c>
    </row>
    <row r="26" s="1" customFormat="1" spans="1:15">
      <c r="A26" s="1" t="s">
        <v>15</v>
      </c>
      <c r="B26" s="1" t="s">
        <v>220</v>
      </c>
      <c r="C26" s="1" t="s">
        <v>221</v>
      </c>
      <c r="D26" s="1" t="s">
        <v>222</v>
      </c>
      <c r="F26" s="1" t="s">
        <v>203</v>
      </c>
      <c r="G26" s="1" t="e">
        <f>-al</f>
        <v>#NAME?</v>
      </c>
      <c r="I26" s="1" t="s">
        <v>223</v>
      </c>
      <c r="J26" s="1" t="s">
        <v>224</v>
      </c>
      <c r="K26" s="1" t="s">
        <v>225</v>
      </c>
      <c r="L26" s="1" t="s">
        <v>226</v>
      </c>
      <c r="M26" s="1" t="s">
        <v>227</v>
      </c>
      <c r="N26" s="1" t="s">
        <v>228</v>
      </c>
      <c r="O26" s="1" t="s">
        <v>229</v>
      </c>
    </row>
    <row r="27" s="1" customFormat="1" spans="1:15">
      <c r="A27" s="1" t="s">
        <v>15</v>
      </c>
      <c r="B27" s="1" t="s">
        <v>230</v>
      </c>
      <c r="C27" s="1" t="s">
        <v>37</v>
      </c>
      <c r="D27" s="1" t="s">
        <v>231</v>
      </c>
      <c r="F27" s="1" t="s">
        <v>203</v>
      </c>
      <c r="I27" s="1" t="s">
        <v>232</v>
      </c>
      <c r="J27" s="1" t="s">
        <v>233</v>
      </c>
      <c r="K27" s="1" t="s">
        <v>234</v>
      </c>
      <c r="L27" s="1" t="s">
        <v>235</v>
      </c>
      <c r="M27" s="1" t="s">
        <v>236</v>
      </c>
      <c r="N27" s="1" t="s">
        <v>237</v>
      </c>
      <c r="O27" s="1" t="s">
        <v>238</v>
      </c>
    </row>
    <row r="28" s="1" customFormat="1" spans="1:15">
      <c r="A28" s="1" t="s">
        <v>15</v>
      </c>
      <c r="B28" s="1" t="s">
        <v>239</v>
      </c>
      <c r="C28" s="1" t="s">
        <v>37</v>
      </c>
      <c r="D28" s="1" t="s">
        <v>240</v>
      </c>
      <c r="F28" s="1" t="s">
        <v>203</v>
      </c>
      <c r="I28" s="1" t="s">
        <v>241</v>
      </c>
      <c r="J28" s="1" t="s">
        <v>242</v>
      </c>
      <c r="K28" s="1" t="s">
        <v>243</v>
      </c>
      <c r="L28" s="1" t="s">
        <v>244</v>
      </c>
      <c r="M28" s="1" t="s">
        <v>245</v>
      </c>
      <c r="N28" s="1" t="s">
        <v>246</v>
      </c>
      <c r="O28" s="1" t="s">
        <v>247</v>
      </c>
    </row>
    <row r="29" s="1" customFormat="1" spans="1:15">
      <c r="A29" s="1" t="s">
        <v>15</v>
      </c>
      <c r="B29" s="1" t="s">
        <v>248</v>
      </c>
      <c r="C29" s="1" t="s">
        <v>37</v>
      </c>
      <c r="D29" s="1" t="s">
        <v>249</v>
      </c>
      <c r="F29" s="1" t="s">
        <v>203</v>
      </c>
      <c r="G29" s="1" t="s">
        <v>250</v>
      </c>
      <c r="H29" s="1" t="e">
        <f>-metry</f>
        <v>#NAME?</v>
      </c>
      <c r="I29" s="1" t="s">
        <v>251</v>
      </c>
      <c r="J29" s="1" t="s">
        <v>252</v>
      </c>
      <c r="K29" s="1" t="s">
        <v>253</v>
      </c>
      <c r="L29" s="1" t="s">
        <v>254</v>
      </c>
      <c r="M29" s="1" t="s">
        <v>255</v>
      </c>
      <c r="N29" s="1" t="s">
        <v>256</v>
      </c>
      <c r="O29" s="1" t="s">
        <v>257</v>
      </c>
    </row>
    <row r="30" s="1" customFormat="1" spans="1:15">
      <c r="A30" s="1" t="s">
        <v>15</v>
      </c>
      <c r="B30" s="1" t="s">
        <v>258</v>
      </c>
      <c r="C30" s="1" t="s">
        <v>37</v>
      </c>
      <c r="F30" s="1" t="s">
        <v>203</v>
      </c>
      <c r="G30" s="1" t="s">
        <v>259</v>
      </c>
      <c r="H30" s="1" t="e">
        <f>-o-meter</f>
        <v>#NAME?</v>
      </c>
      <c r="I30" s="1" t="s">
        <v>260</v>
      </c>
      <c r="J30" s="1" t="s">
        <v>261</v>
      </c>
      <c r="K30" s="1" t="s">
        <v>262</v>
      </c>
      <c r="L30" s="1" t="s">
        <v>263</v>
      </c>
      <c r="M30" s="1" t="s">
        <v>264</v>
      </c>
      <c r="N30" s="1" t="s">
        <v>265</v>
      </c>
      <c r="O30" s="1" t="s">
        <v>266</v>
      </c>
    </row>
    <row r="31" s="1" customFormat="1" spans="1:15">
      <c r="A31" s="1" t="s">
        <v>15</v>
      </c>
      <c r="B31" s="1" t="s">
        <v>267</v>
      </c>
      <c r="C31" s="1" t="s">
        <v>37</v>
      </c>
      <c r="D31" s="1" t="s">
        <v>268</v>
      </c>
      <c r="F31" s="1" t="s">
        <v>203</v>
      </c>
      <c r="I31" s="1" t="s">
        <v>269</v>
      </c>
      <c r="J31" s="1" t="s">
        <v>270</v>
      </c>
      <c r="K31" s="1" t="s">
        <v>271</v>
      </c>
      <c r="L31" s="1" t="s">
        <v>272</v>
      </c>
      <c r="M31" s="1" t="s">
        <v>273</v>
      </c>
      <c r="N31" s="1" t="s">
        <v>274</v>
      </c>
      <c r="O31" s="1" t="s">
        <v>275</v>
      </c>
    </row>
    <row r="32" s="1" customFormat="1" spans="1:15">
      <c r="A32" s="1" t="s">
        <v>15</v>
      </c>
      <c r="B32" s="1" t="s">
        <v>276</v>
      </c>
      <c r="C32" s="1" t="s">
        <v>37</v>
      </c>
      <c r="D32" s="1" t="s">
        <v>277</v>
      </c>
      <c r="F32" s="1" t="s">
        <v>203</v>
      </c>
      <c r="I32" s="1" t="s">
        <v>278</v>
      </c>
      <c r="J32" s="1" t="s">
        <v>279</v>
      </c>
      <c r="K32" s="1" t="s">
        <v>280</v>
      </c>
      <c r="L32" s="1" t="s">
        <v>281</v>
      </c>
      <c r="M32" s="1" t="s">
        <v>282</v>
      </c>
      <c r="N32" s="1" t="s">
        <v>283</v>
      </c>
      <c r="O32" s="1" t="s">
        <v>284</v>
      </c>
    </row>
    <row r="33" s="1" customFormat="1" spans="1:15">
      <c r="A33" s="1" t="s">
        <v>15</v>
      </c>
      <c r="B33" s="1" t="s">
        <v>285</v>
      </c>
      <c r="C33" s="1" t="s">
        <v>37</v>
      </c>
      <c r="F33" s="1" t="s">
        <v>285</v>
      </c>
      <c r="I33" s="1" t="s">
        <v>286</v>
      </c>
      <c r="J33" s="1" t="s">
        <v>287</v>
      </c>
      <c r="K33" s="1" t="s">
        <v>288</v>
      </c>
      <c r="L33" s="1" t="s">
        <v>289</v>
      </c>
      <c r="M33" s="1" t="s">
        <v>290</v>
      </c>
      <c r="N33" s="1" t="s">
        <v>291</v>
      </c>
      <c r="O33" s="1" t="s">
        <v>292</v>
      </c>
    </row>
    <row r="34" s="1" customFormat="1" spans="1:15">
      <c r="A34" s="1" t="s">
        <v>15</v>
      </c>
      <c r="B34" s="1" t="s">
        <v>293</v>
      </c>
      <c r="C34" s="1" t="s">
        <v>17</v>
      </c>
      <c r="F34" s="1" t="s">
        <v>285</v>
      </c>
      <c r="G34" s="1" t="s">
        <v>294</v>
      </c>
      <c r="H34" s="1" t="e">
        <f>-ate</f>
        <v>#NAME?</v>
      </c>
      <c r="I34" s="1" t="s">
        <v>295</v>
      </c>
      <c r="J34" s="1" t="s">
        <v>296</v>
      </c>
      <c r="K34" s="1" t="s">
        <v>297</v>
      </c>
      <c r="L34" s="1" t="s">
        <v>298</v>
      </c>
      <c r="M34" s="1" t="s">
        <v>299</v>
      </c>
      <c r="N34" s="1" t="s">
        <v>300</v>
      </c>
      <c r="O34" s="1" t="s">
        <v>301</v>
      </c>
    </row>
    <row r="35" s="1" customFormat="1" spans="1:15">
      <c r="A35" s="1" t="s">
        <v>15</v>
      </c>
      <c r="B35" s="1" t="s">
        <v>302</v>
      </c>
      <c r="C35" s="1" t="s">
        <v>37</v>
      </c>
      <c r="F35" s="1" t="s">
        <v>285</v>
      </c>
      <c r="G35" s="1" t="s">
        <v>294</v>
      </c>
      <c r="H35" s="1" t="e">
        <f>-ation</f>
        <v>#NAME?</v>
      </c>
      <c r="I35" s="1" t="s">
        <v>303</v>
      </c>
      <c r="J35" s="1" t="s">
        <v>296</v>
      </c>
      <c r="K35" s="1" t="s">
        <v>304</v>
      </c>
      <c r="L35" s="1" t="s">
        <v>305</v>
      </c>
      <c r="M35" s="1" t="s">
        <v>306</v>
      </c>
      <c r="N35" s="1" t="s">
        <v>307</v>
      </c>
      <c r="O35" s="1" t="s">
        <v>308</v>
      </c>
    </row>
    <row r="36" s="1" customFormat="1" spans="1:15">
      <c r="A36" s="1" t="s">
        <v>15</v>
      </c>
      <c r="B36" s="1" t="s">
        <v>309</v>
      </c>
      <c r="C36" s="1" t="s">
        <v>95</v>
      </c>
      <c r="F36" s="1" t="s">
        <v>285</v>
      </c>
      <c r="G36" s="1" t="e">
        <f>-ane</f>
        <v>#NAME?</v>
      </c>
      <c r="I36" s="1" t="s">
        <v>310</v>
      </c>
      <c r="J36" s="1" t="s">
        <v>311</v>
      </c>
      <c r="K36" s="1" t="s">
        <v>312</v>
      </c>
      <c r="L36" s="1" t="s">
        <v>313</v>
      </c>
      <c r="M36" s="1" t="s">
        <v>314</v>
      </c>
      <c r="N36" s="1" t="s">
        <v>315</v>
      </c>
      <c r="O36" s="1" t="s">
        <v>316</v>
      </c>
    </row>
    <row r="37" s="1" customFormat="1" spans="1:15">
      <c r="A37" s="1" t="s">
        <v>15</v>
      </c>
      <c r="B37" s="1" t="s">
        <v>317</v>
      </c>
      <c r="C37" s="1" t="s">
        <v>95</v>
      </c>
      <c r="F37" s="1" t="s">
        <v>285</v>
      </c>
      <c r="G37" s="1" t="e">
        <f>-inal</f>
        <v>#NAME?</v>
      </c>
      <c r="I37" s="1" t="s">
        <v>318</v>
      </c>
      <c r="J37" s="1" t="s">
        <v>319</v>
      </c>
      <c r="K37" s="1" t="s">
        <v>320</v>
      </c>
      <c r="L37" s="1" t="s">
        <v>321</v>
      </c>
      <c r="M37" s="1" t="s">
        <v>322</v>
      </c>
      <c r="N37" s="1" t="s">
        <v>323</v>
      </c>
      <c r="O37" s="1" t="s">
        <v>324</v>
      </c>
    </row>
    <row r="38" s="1" customFormat="1" spans="1:15">
      <c r="A38" s="1" t="s">
        <v>15</v>
      </c>
      <c r="B38" s="1" t="s">
        <v>325</v>
      </c>
      <c r="C38" s="1" t="s">
        <v>37</v>
      </c>
      <c r="F38" s="1" t="s">
        <v>285</v>
      </c>
      <c r="G38" s="1" t="s">
        <v>259</v>
      </c>
      <c r="H38" s="1" t="e">
        <f>-cide</f>
        <v>#NAME?</v>
      </c>
      <c r="I38" s="1" t="s">
        <v>326</v>
      </c>
      <c r="J38" s="1" t="s">
        <v>327</v>
      </c>
      <c r="K38" s="1" t="s">
        <v>328</v>
      </c>
      <c r="L38" s="1" t="s">
        <v>329</v>
      </c>
      <c r="M38" s="1" t="s">
        <v>330</v>
      </c>
      <c r="N38" s="1" t="s">
        <v>331</v>
      </c>
      <c r="O38" s="1" t="s">
        <v>332</v>
      </c>
    </row>
    <row r="39" s="1" customFormat="1" spans="1:15">
      <c r="A39" s="1" t="s">
        <v>15</v>
      </c>
      <c r="B39" s="1" t="s">
        <v>333</v>
      </c>
      <c r="C39" s="1" t="s">
        <v>95</v>
      </c>
      <c r="F39" s="1" t="s">
        <v>285</v>
      </c>
      <c r="G39" s="1" t="e">
        <f>-less</f>
        <v>#NAME?</v>
      </c>
      <c r="I39" s="1" t="s">
        <v>334</v>
      </c>
      <c r="J39" s="1" t="s">
        <v>335</v>
      </c>
      <c r="K39" s="1" t="s">
        <v>336</v>
      </c>
      <c r="L39" s="1" t="s">
        <v>337</v>
      </c>
      <c r="M39" s="1" t="s">
        <v>338</v>
      </c>
      <c r="N39" s="1" t="s">
        <v>339</v>
      </c>
      <c r="O39" s="1" t="s">
        <v>340</v>
      </c>
    </row>
    <row r="40" s="1" customFormat="1" spans="1:15">
      <c r="A40" s="1" t="s">
        <v>15</v>
      </c>
      <c r="B40" s="1" t="s">
        <v>341</v>
      </c>
      <c r="C40" s="1" t="s">
        <v>95</v>
      </c>
      <c r="F40" s="1" t="s">
        <v>285</v>
      </c>
      <c r="G40" s="1" t="e">
        <f>-y</f>
        <v>#NAME?</v>
      </c>
      <c r="I40" s="1" t="s">
        <v>342</v>
      </c>
      <c r="J40" s="1" t="s">
        <v>343</v>
      </c>
      <c r="K40" s="1" t="s">
        <v>344</v>
      </c>
      <c r="L40" s="1" t="s">
        <v>345</v>
      </c>
      <c r="M40" s="1" t="s">
        <v>346</v>
      </c>
      <c r="N40" s="1" t="s">
        <v>347</v>
      </c>
      <c r="O40" s="1" t="s">
        <v>348</v>
      </c>
    </row>
    <row r="41" s="1" customFormat="1" spans="1:15">
      <c r="A41" s="1" t="s">
        <v>15</v>
      </c>
      <c r="B41" s="1" t="s">
        <v>349</v>
      </c>
      <c r="C41" s="1" t="s">
        <v>37</v>
      </c>
      <c r="D41" s="1" t="s">
        <v>350</v>
      </c>
      <c r="F41" s="1" t="s">
        <v>285</v>
      </c>
      <c r="I41" s="1" t="s">
        <v>351</v>
      </c>
      <c r="J41" s="1" t="s">
        <v>352</v>
      </c>
      <c r="K41" s="1" t="s">
        <v>353</v>
      </c>
      <c r="L41" s="1" t="s">
        <v>354</v>
      </c>
      <c r="M41" s="1" t="s">
        <v>355</v>
      </c>
      <c r="N41" s="1" t="s">
        <v>356</v>
      </c>
      <c r="O41" s="1" t="s">
        <v>357</v>
      </c>
    </row>
    <row r="42" s="1" customFormat="1" spans="1:15">
      <c r="A42" s="1" t="s">
        <v>15</v>
      </c>
      <c r="B42" s="1" t="s">
        <v>358</v>
      </c>
      <c r="C42" s="1" t="s">
        <v>37</v>
      </c>
      <c r="F42" s="1" t="s">
        <v>285</v>
      </c>
      <c r="G42" s="1" t="s">
        <v>259</v>
      </c>
      <c r="H42" s="1" t="s">
        <v>359</v>
      </c>
      <c r="I42" s="1" t="s">
        <v>360</v>
      </c>
      <c r="J42" s="1" t="s">
        <v>361</v>
      </c>
      <c r="K42" s="1" t="s">
        <v>362</v>
      </c>
      <c r="L42" s="1" t="s">
        <v>363</v>
      </c>
      <c r="M42" s="1" t="s">
        <v>364</v>
      </c>
      <c r="N42" s="1" t="s">
        <v>365</v>
      </c>
      <c r="O42" s="1" t="s">
        <v>366</v>
      </c>
    </row>
    <row r="43" s="1" customFormat="1" spans="1:15">
      <c r="A43" s="1" t="s">
        <v>15</v>
      </c>
      <c r="B43" s="1" t="s">
        <v>367</v>
      </c>
      <c r="C43" s="1" t="s">
        <v>37</v>
      </c>
      <c r="F43" s="1" t="s">
        <v>367</v>
      </c>
      <c r="I43" s="1" t="s">
        <v>368</v>
      </c>
      <c r="J43" s="1" t="s">
        <v>369</v>
      </c>
      <c r="K43" s="1" t="s">
        <v>370</v>
      </c>
      <c r="L43" s="1" t="s">
        <v>371</v>
      </c>
      <c r="M43" s="1" t="s">
        <v>372</v>
      </c>
      <c r="N43" s="1" t="s">
        <v>373</v>
      </c>
      <c r="O43" s="1" t="s">
        <v>374</v>
      </c>
    </row>
    <row r="44" s="1" customFormat="1" spans="1:15">
      <c r="A44" s="1" t="s">
        <v>15</v>
      </c>
      <c r="B44" s="1" t="s">
        <v>375</v>
      </c>
      <c r="C44" s="1" t="s">
        <v>95</v>
      </c>
      <c r="F44" s="1" t="s">
        <v>376</v>
      </c>
      <c r="G44" s="1" t="e">
        <f>-al</f>
        <v>#NAME?</v>
      </c>
      <c r="I44" s="1" t="s">
        <v>377</v>
      </c>
      <c r="J44" s="1" t="s">
        <v>378</v>
      </c>
      <c r="K44" s="1" t="s">
        <v>379</v>
      </c>
      <c r="L44" s="1" t="s">
        <v>380</v>
      </c>
      <c r="M44" s="1" t="s">
        <v>381</v>
      </c>
      <c r="N44" s="1" t="s">
        <v>382</v>
      </c>
      <c r="O44" s="1" t="s">
        <v>383</v>
      </c>
    </row>
    <row r="45" s="1" customFormat="1" spans="1:15">
      <c r="A45" s="1" t="s">
        <v>15</v>
      </c>
      <c r="B45" s="1" t="s">
        <v>384</v>
      </c>
      <c r="C45" s="1" t="s">
        <v>17</v>
      </c>
      <c r="F45" s="1" t="s">
        <v>376</v>
      </c>
      <c r="G45" s="1" t="e">
        <f>-al</f>
        <v>#NAME?</v>
      </c>
      <c r="H45" s="1" t="e">
        <f>-ize</f>
        <v>#NAME?</v>
      </c>
      <c r="I45" s="1" t="s">
        <v>385</v>
      </c>
      <c r="J45" s="1" t="s">
        <v>386</v>
      </c>
      <c r="K45" s="1" t="s">
        <v>387</v>
      </c>
      <c r="L45" s="1" t="s">
        <v>388</v>
      </c>
      <c r="M45" s="1" t="s">
        <v>389</v>
      </c>
      <c r="N45" s="1" t="s">
        <v>390</v>
      </c>
      <c r="O45" s="1" t="s">
        <v>391</v>
      </c>
    </row>
    <row r="46" s="1" customFormat="1" spans="1:15">
      <c r="A46" s="1" t="s">
        <v>15</v>
      </c>
      <c r="B46" s="1" t="s">
        <v>392</v>
      </c>
      <c r="C46" s="1" t="s">
        <v>37</v>
      </c>
      <c r="F46" s="1" t="s">
        <v>376</v>
      </c>
      <c r="G46" s="1" t="e">
        <f>-al</f>
        <v>#NAME?</v>
      </c>
      <c r="H46" s="1" t="e">
        <f>-ization</f>
        <v>#NAME?</v>
      </c>
      <c r="I46" s="1" t="s">
        <v>393</v>
      </c>
      <c r="J46" s="1" t="s">
        <v>394</v>
      </c>
      <c r="K46" s="1" t="s">
        <v>395</v>
      </c>
      <c r="L46" s="1" t="s">
        <v>396</v>
      </c>
      <c r="M46" s="1" t="s">
        <v>397</v>
      </c>
      <c r="N46" s="1" t="s">
        <v>398</v>
      </c>
      <c r="O46" s="1" t="s">
        <v>399</v>
      </c>
    </row>
    <row r="47" s="1" customFormat="1" spans="1:15">
      <c r="A47" s="1" t="s">
        <v>15</v>
      </c>
      <c r="B47" s="1" t="s">
        <v>400</v>
      </c>
      <c r="C47" s="1" t="s">
        <v>37</v>
      </c>
      <c r="F47" s="1" t="s">
        <v>376</v>
      </c>
      <c r="G47" s="1" t="e">
        <f>-ule</f>
        <v>#NAME?</v>
      </c>
      <c r="I47" s="1" t="s">
        <v>401</v>
      </c>
      <c r="J47" s="1" t="s">
        <v>402</v>
      </c>
      <c r="K47" s="1" t="s">
        <v>403</v>
      </c>
      <c r="L47" s="1" t="s">
        <v>404</v>
      </c>
      <c r="M47" s="1" t="s">
        <v>405</v>
      </c>
      <c r="N47" s="1" t="s">
        <v>406</v>
      </c>
      <c r="O47" s="1" t="s">
        <v>407</v>
      </c>
    </row>
    <row r="48" s="1" customFormat="1" spans="1:15">
      <c r="A48" s="1" t="s">
        <v>15</v>
      </c>
      <c r="B48" s="1" t="s">
        <v>408</v>
      </c>
      <c r="C48" s="1" t="s">
        <v>95</v>
      </c>
      <c r="F48" s="1" t="s">
        <v>376</v>
      </c>
      <c r="G48" s="1" t="e">
        <f>-ular</f>
        <v>#NAME?</v>
      </c>
      <c r="I48" s="1" t="s">
        <v>409</v>
      </c>
      <c r="J48" s="1" t="s">
        <v>410</v>
      </c>
      <c r="K48" s="1" t="s">
        <v>411</v>
      </c>
      <c r="L48" s="1" t="s">
        <v>412</v>
      </c>
      <c r="M48" s="1" t="s">
        <v>413</v>
      </c>
      <c r="N48" s="1" t="s">
        <v>414</v>
      </c>
      <c r="O48" s="1" t="s">
        <v>415</v>
      </c>
    </row>
    <row r="49" s="1" customFormat="1" spans="1:15">
      <c r="A49" s="1" t="s">
        <v>15</v>
      </c>
      <c r="B49" s="1" t="s">
        <v>416</v>
      </c>
      <c r="C49" s="1" t="s">
        <v>37</v>
      </c>
      <c r="D49" s="1" t="s">
        <v>417</v>
      </c>
      <c r="F49" s="1" t="s">
        <v>418</v>
      </c>
      <c r="I49" s="1" t="s">
        <v>419</v>
      </c>
      <c r="J49" s="1" t="s">
        <v>420</v>
      </c>
      <c r="K49" s="1" t="s">
        <v>421</v>
      </c>
      <c r="L49" s="1" t="s">
        <v>422</v>
      </c>
      <c r="M49" s="1" t="s">
        <v>423</v>
      </c>
      <c r="N49" s="1" t="s">
        <v>424</v>
      </c>
      <c r="O49" s="1" t="s">
        <v>425</v>
      </c>
    </row>
    <row r="50" s="1" customFormat="1" spans="1:15">
      <c r="A50" s="1" t="s">
        <v>15</v>
      </c>
      <c r="B50" s="1" t="s">
        <v>426</v>
      </c>
      <c r="C50" s="1" t="s">
        <v>17</v>
      </c>
      <c r="D50" s="1" t="s">
        <v>427</v>
      </c>
      <c r="F50" s="1" t="s">
        <v>367</v>
      </c>
      <c r="I50" s="1" t="s">
        <v>428</v>
      </c>
      <c r="J50" s="1" t="s">
        <v>429</v>
      </c>
      <c r="K50" s="1" t="s">
        <v>430</v>
      </c>
      <c r="L50" s="1" t="s">
        <v>431</v>
      </c>
      <c r="M50" s="1" t="s">
        <v>432</v>
      </c>
      <c r="N50" s="1" t="s">
        <v>433</v>
      </c>
      <c r="O50" s="1" t="s">
        <v>434</v>
      </c>
    </row>
    <row r="51" s="1" customFormat="1" spans="1:15">
      <c r="A51" s="1" t="s">
        <v>15</v>
      </c>
      <c r="B51" s="1" t="s">
        <v>435</v>
      </c>
      <c r="C51" s="1" t="s">
        <v>221</v>
      </c>
      <c r="F51" s="1" t="s">
        <v>376</v>
      </c>
      <c r="G51" s="1" t="e">
        <f>-oid</f>
        <v>#NAME?</v>
      </c>
      <c r="I51" s="1" t="s">
        <v>436</v>
      </c>
      <c r="J51" s="1" t="s">
        <v>437</v>
      </c>
      <c r="K51" s="1" t="s">
        <v>438</v>
      </c>
      <c r="L51" s="1" t="s">
        <v>439</v>
      </c>
      <c r="M51" s="1" t="s">
        <v>440</v>
      </c>
      <c r="N51" s="1" t="s">
        <v>441</v>
      </c>
      <c r="O51" s="1" t="s">
        <v>442</v>
      </c>
    </row>
    <row r="52" s="1" customFormat="1" spans="1:15">
      <c r="A52" s="1" t="s">
        <v>15</v>
      </c>
      <c r="B52" s="1" t="s">
        <v>443</v>
      </c>
      <c r="C52" s="1" t="s">
        <v>37</v>
      </c>
      <c r="F52" s="1" t="s">
        <v>444</v>
      </c>
      <c r="G52" s="1" t="e">
        <f>-ary</f>
        <v>#NAME?</v>
      </c>
      <c r="I52" s="1" t="s">
        <v>445</v>
      </c>
      <c r="J52" s="1" t="s">
        <v>446</v>
      </c>
      <c r="K52" s="1" t="s">
        <v>447</v>
      </c>
      <c r="L52" s="1" t="s">
        <v>448</v>
      </c>
      <c r="M52" s="1" t="s">
        <v>449</v>
      </c>
      <c r="N52" s="1" t="s">
        <v>450</v>
      </c>
      <c r="O52" s="1" t="s">
        <v>451</v>
      </c>
    </row>
    <row r="53" s="1" customFormat="1" spans="1:15">
      <c r="A53" s="1" t="s">
        <v>15</v>
      </c>
      <c r="B53" s="1" t="s">
        <v>452</v>
      </c>
      <c r="C53" s="1" t="s">
        <v>221</v>
      </c>
      <c r="D53" s="1" t="s">
        <v>202</v>
      </c>
      <c r="F53" s="1" t="s">
        <v>453</v>
      </c>
      <c r="I53" s="1" t="s">
        <v>454</v>
      </c>
      <c r="J53" s="1" t="s">
        <v>455</v>
      </c>
      <c r="K53" s="1" t="s">
        <v>456</v>
      </c>
      <c r="L53" s="1" t="s">
        <v>457</v>
      </c>
      <c r="M53" s="1" t="s">
        <v>458</v>
      </c>
      <c r="N53" s="1" t="s">
        <v>459</v>
      </c>
      <c r="O53" s="1" t="s">
        <v>460</v>
      </c>
    </row>
    <row r="54" s="1" customFormat="1" spans="1:15">
      <c r="A54" s="1" t="s">
        <v>15</v>
      </c>
      <c r="B54" s="1" t="s">
        <v>461</v>
      </c>
      <c r="C54" s="1" t="s">
        <v>95</v>
      </c>
      <c r="F54" s="1" t="s">
        <v>444</v>
      </c>
      <c r="G54" s="1" t="e">
        <f>-y</f>
        <v>#NAME?</v>
      </c>
      <c r="I54" s="1" t="s">
        <v>462</v>
      </c>
      <c r="J54" s="1" t="s">
        <v>463</v>
      </c>
      <c r="K54" s="1" t="s">
        <v>464</v>
      </c>
      <c r="L54" s="1" t="s">
        <v>465</v>
      </c>
      <c r="M54" s="1" t="s">
        <v>466</v>
      </c>
      <c r="N54" s="1" t="s">
        <v>467</v>
      </c>
      <c r="O54" s="1" t="s">
        <v>468</v>
      </c>
    </row>
    <row r="55" s="1" customFormat="1" spans="1:15">
      <c r="A55" s="1" t="s">
        <v>15</v>
      </c>
      <c r="B55" s="1" t="s">
        <v>469</v>
      </c>
      <c r="C55" s="1" t="s">
        <v>37</v>
      </c>
      <c r="D55" s="1" t="s">
        <v>470</v>
      </c>
      <c r="F55" s="1" t="s">
        <v>471</v>
      </c>
      <c r="I55" s="1" t="s">
        <v>472</v>
      </c>
      <c r="J55" s="1" t="s">
        <v>473</v>
      </c>
      <c r="K55" s="1" t="s">
        <v>474</v>
      </c>
      <c r="L55" s="1" t="s">
        <v>475</v>
      </c>
      <c r="M55" s="1" t="s">
        <v>476</v>
      </c>
      <c r="N55" s="1" t="s">
        <v>477</v>
      </c>
      <c r="O55" s="1" t="s">
        <v>478</v>
      </c>
    </row>
    <row r="56" s="1" customFormat="1" spans="1:15">
      <c r="A56" s="1" t="s">
        <v>15</v>
      </c>
      <c r="B56" s="1" t="s">
        <v>471</v>
      </c>
      <c r="C56" s="1" t="s">
        <v>37</v>
      </c>
      <c r="F56" s="1" t="s">
        <v>453</v>
      </c>
      <c r="G56" s="1" t="e">
        <f>-is</f>
        <v>#NAME?</v>
      </c>
      <c r="I56" s="1" t="s">
        <v>479</v>
      </c>
      <c r="J56" s="1" t="s">
        <v>480</v>
      </c>
      <c r="K56" s="1" t="s">
        <v>481</v>
      </c>
      <c r="L56" s="1" t="s">
        <v>482</v>
      </c>
      <c r="M56" s="1" t="s">
        <v>483</v>
      </c>
      <c r="N56" s="1" t="s">
        <v>484</v>
      </c>
      <c r="O56" s="1" t="s">
        <v>485</v>
      </c>
    </row>
    <row r="57" s="1" customFormat="1" spans="1:15">
      <c r="A57" s="1" t="s">
        <v>15</v>
      </c>
      <c r="B57" s="1" t="s">
        <v>486</v>
      </c>
      <c r="C57" s="1" t="s">
        <v>37</v>
      </c>
      <c r="D57" s="1" t="s">
        <v>487</v>
      </c>
      <c r="F57" s="1" t="s">
        <v>444</v>
      </c>
      <c r="I57" s="1" t="s">
        <v>488</v>
      </c>
      <c r="J57" s="1" t="s">
        <v>489</v>
      </c>
      <c r="K57" s="1" t="s">
        <v>490</v>
      </c>
      <c r="L57" s="1" t="s">
        <v>491</v>
      </c>
      <c r="M57" s="1" t="s">
        <v>492</v>
      </c>
      <c r="N57" s="1" t="s">
        <v>493</v>
      </c>
      <c r="O57" s="1" t="s">
        <v>494</v>
      </c>
    </row>
    <row r="58" s="1" customFormat="1" spans="1:15">
      <c r="A58" s="1" t="s">
        <v>15</v>
      </c>
      <c r="B58" s="1" t="s">
        <v>495</v>
      </c>
      <c r="C58" s="1" t="s">
        <v>221</v>
      </c>
      <c r="D58" s="1" t="s">
        <v>496</v>
      </c>
      <c r="F58" s="1" t="s">
        <v>453</v>
      </c>
      <c r="I58" s="1" t="s">
        <v>497</v>
      </c>
      <c r="J58" s="1" t="s">
        <v>498</v>
      </c>
      <c r="K58" s="1" t="s">
        <v>499</v>
      </c>
      <c r="L58" s="1" t="s">
        <v>500</v>
      </c>
      <c r="M58" s="1" t="s">
        <v>501</v>
      </c>
      <c r="N58" s="1" t="s">
        <v>502</v>
      </c>
      <c r="O58" s="1" t="s">
        <v>503</v>
      </c>
    </row>
    <row r="59" s="1" customFormat="1" spans="1:15">
      <c r="A59" s="1" t="s">
        <v>15</v>
      </c>
      <c r="B59" s="1" t="s">
        <v>504</v>
      </c>
      <c r="C59" s="1" t="s">
        <v>37</v>
      </c>
      <c r="F59" s="1" t="s">
        <v>444</v>
      </c>
      <c r="G59" s="1" t="e">
        <f>-itis</f>
        <v>#NAME?</v>
      </c>
      <c r="I59" s="1" t="s">
        <v>505</v>
      </c>
      <c r="J59" s="1" t="s">
        <v>506</v>
      </c>
      <c r="K59" s="1" t="s">
        <v>507</v>
      </c>
      <c r="L59" s="1" t="s">
        <v>508</v>
      </c>
      <c r="M59" s="1" t="s">
        <v>509</v>
      </c>
      <c r="N59" s="1" t="s">
        <v>510</v>
      </c>
      <c r="O59" s="1" t="s">
        <v>511</v>
      </c>
    </row>
    <row r="60" s="1" customFormat="1" spans="1:15">
      <c r="A60" s="1" t="s">
        <v>15</v>
      </c>
      <c r="B60" s="1" t="s">
        <v>512</v>
      </c>
      <c r="C60" s="1" t="s">
        <v>95</v>
      </c>
      <c r="F60" s="1" t="s">
        <v>453</v>
      </c>
      <c r="G60" s="1" t="e">
        <f>-al</f>
        <v>#NAME?</v>
      </c>
      <c r="I60" s="1" t="s">
        <v>513</v>
      </c>
      <c r="J60" s="1" t="s">
        <v>514</v>
      </c>
      <c r="K60" s="1" t="s">
        <v>515</v>
      </c>
      <c r="L60" s="1" t="s">
        <v>516</v>
      </c>
      <c r="M60" s="1" t="s">
        <v>517</v>
      </c>
      <c r="N60" s="1" t="s">
        <v>518</v>
      </c>
      <c r="O60" s="1" t="s">
        <v>519</v>
      </c>
    </row>
    <row r="61" s="1" customFormat="1" spans="1:15">
      <c r="A61" s="1" t="s">
        <v>15</v>
      </c>
      <c r="B61" s="1" t="s">
        <v>520</v>
      </c>
      <c r="C61" s="1" t="s">
        <v>37</v>
      </c>
      <c r="F61" s="1" t="s">
        <v>444</v>
      </c>
      <c r="G61" s="1" t="e">
        <f>-ary</f>
        <v>#NAME?</v>
      </c>
      <c r="H61" s="1" t="e">
        <f>-ist</f>
        <v>#NAME?</v>
      </c>
      <c r="I61" s="1" t="s">
        <v>521</v>
      </c>
      <c r="J61" s="1" t="s">
        <v>522</v>
      </c>
      <c r="K61" s="1" t="s">
        <v>523</v>
      </c>
      <c r="L61" s="1" t="s">
        <v>524</v>
      </c>
      <c r="M61" s="1" t="s">
        <v>525</v>
      </c>
      <c r="N61" s="1" t="s">
        <v>526</v>
      </c>
      <c r="O61" s="1" t="s">
        <v>527</v>
      </c>
    </row>
    <row r="62" s="1" customFormat="1" spans="1:15">
      <c r="A62" s="1" t="s">
        <v>15</v>
      </c>
      <c r="B62" s="1" t="s">
        <v>528</v>
      </c>
      <c r="C62" s="1" t="s">
        <v>95</v>
      </c>
      <c r="F62" s="1" t="s">
        <v>529</v>
      </c>
      <c r="G62" s="1" t="e">
        <f>-arious</f>
        <v>#NAME?</v>
      </c>
      <c r="I62" s="1" t="s">
        <v>530</v>
      </c>
      <c r="J62" s="1" t="s">
        <v>531</v>
      </c>
      <c r="K62" s="1" t="s">
        <v>532</v>
      </c>
      <c r="L62" s="1" t="s">
        <v>533</v>
      </c>
      <c r="M62" s="1" t="s">
        <v>534</v>
      </c>
      <c r="N62" s="1" t="s">
        <v>535</v>
      </c>
      <c r="O62" s="1" t="s">
        <v>536</v>
      </c>
    </row>
    <row r="63" s="1" customFormat="1" spans="1:15">
      <c r="A63" s="1" t="s">
        <v>15</v>
      </c>
      <c r="B63" s="1" t="s">
        <v>537</v>
      </c>
      <c r="C63" s="1" t="s">
        <v>538</v>
      </c>
      <c r="D63" s="1" t="s">
        <v>539</v>
      </c>
      <c r="F63" s="1" t="s">
        <v>529</v>
      </c>
      <c r="G63" s="1" t="e">
        <f>-ate</f>
        <v>#NAME?</v>
      </c>
      <c r="I63" s="1" t="s">
        <v>540</v>
      </c>
      <c r="J63" s="1" t="s">
        <v>541</v>
      </c>
      <c r="K63" s="1" t="s">
        <v>542</v>
      </c>
      <c r="L63" s="1" t="s">
        <v>543</v>
      </c>
      <c r="M63" s="1" t="s">
        <v>544</v>
      </c>
      <c r="N63" s="1" t="s">
        <v>545</v>
      </c>
      <c r="O63" s="1" t="s">
        <v>546</v>
      </c>
    </row>
    <row r="64" s="1" customFormat="1" spans="1:15">
      <c r="A64" s="1" t="s">
        <v>15</v>
      </c>
      <c r="B64" s="1" t="s">
        <v>547</v>
      </c>
      <c r="C64" s="1" t="s">
        <v>17</v>
      </c>
      <c r="D64" s="1" t="s">
        <v>46</v>
      </c>
      <c r="F64" s="1" t="s">
        <v>529</v>
      </c>
      <c r="G64" s="1" t="e">
        <f>-ate</f>
        <v>#NAME?</v>
      </c>
      <c r="I64" s="1" t="s">
        <v>548</v>
      </c>
      <c r="J64" s="1" t="s">
        <v>549</v>
      </c>
      <c r="K64" s="1" t="s">
        <v>550</v>
      </c>
      <c r="L64" s="1" t="s">
        <v>551</v>
      </c>
      <c r="M64" s="1" t="s">
        <v>552</v>
      </c>
      <c r="N64" s="1" t="s">
        <v>553</v>
      </c>
      <c r="O64" s="1" t="s">
        <v>554</v>
      </c>
    </row>
    <row r="65" s="1" customFormat="1" spans="1:15">
      <c r="A65" s="1" t="s">
        <v>15</v>
      </c>
      <c r="B65" s="1" t="s">
        <v>555</v>
      </c>
      <c r="C65" s="1" t="s">
        <v>17</v>
      </c>
      <c r="D65" s="1" t="s">
        <v>556</v>
      </c>
      <c r="F65" s="1" t="s">
        <v>529</v>
      </c>
      <c r="G65" s="1" t="e">
        <f>-ate</f>
        <v>#NAME?</v>
      </c>
      <c r="I65" s="1" t="s">
        <v>557</v>
      </c>
      <c r="J65" s="1" t="s">
        <v>558</v>
      </c>
      <c r="K65" s="1" t="s">
        <v>559</v>
      </c>
      <c r="L65" s="1" t="s">
        <v>560</v>
      </c>
      <c r="M65" s="1" t="s">
        <v>561</v>
      </c>
      <c r="N65" s="1" t="s">
        <v>562</v>
      </c>
      <c r="O65" s="1" t="s">
        <v>563</v>
      </c>
    </row>
    <row r="66" s="1" customFormat="1" spans="1:15">
      <c r="A66" s="1" t="s">
        <v>15</v>
      </c>
      <c r="B66" s="1" t="s">
        <v>564</v>
      </c>
      <c r="C66" s="1" t="s">
        <v>95</v>
      </c>
      <c r="D66" s="1" t="s">
        <v>565</v>
      </c>
      <c r="F66" s="1" t="s">
        <v>529</v>
      </c>
      <c r="G66" s="1" t="e">
        <f>-ious</f>
        <v>#NAME?</v>
      </c>
      <c r="I66" s="1" t="s">
        <v>566</v>
      </c>
      <c r="J66" s="1" t="s">
        <v>567</v>
      </c>
      <c r="K66" s="1" t="s">
        <v>568</v>
      </c>
      <c r="L66" s="1" t="s">
        <v>569</v>
      </c>
      <c r="M66" s="1" t="s">
        <v>570</v>
      </c>
      <c r="N66" s="1" t="s">
        <v>571</v>
      </c>
      <c r="O66" s="1" t="s">
        <v>572</v>
      </c>
    </row>
    <row r="67" s="1" customFormat="1" spans="1:15">
      <c r="A67" s="1" t="s">
        <v>15</v>
      </c>
      <c r="B67" s="1" t="s">
        <v>573</v>
      </c>
      <c r="C67" s="1" t="s">
        <v>37</v>
      </c>
      <c r="D67" s="1" t="s">
        <v>46</v>
      </c>
      <c r="F67" s="1" t="s">
        <v>529</v>
      </c>
      <c r="G67" s="1" t="e">
        <f>-ation</f>
        <v>#NAME?</v>
      </c>
      <c r="I67" s="1" t="s">
        <v>574</v>
      </c>
      <c r="J67" s="1" t="s">
        <v>575</v>
      </c>
      <c r="K67" s="1" t="s">
        <v>576</v>
      </c>
      <c r="L67" s="1" t="s">
        <v>577</v>
      </c>
      <c r="M67" s="1" t="s">
        <v>578</v>
      </c>
      <c r="N67" s="1" t="s">
        <v>579</v>
      </c>
      <c r="O67" s="1" t="s">
        <v>580</v>
      </c>
    </row>
    <row r="68" s="1" customFormat="1" spans="1:15">
      <c r="A68" s="1" t="s">
        <v>15</v>
      </c>
      <c r="B68" s="1" t="s">
        <v>581</v>
      </c>
      <c r="C68" s="1" t="s">
        <v>17</v>
      </c>
      <c r="D68" s="1" t="s">
        <v>582</v>
      </c>
      <c r="E68" s="1" t="s">
        <v>556</v>
      </c>
      <c r="F68" s="1" t="s">
        <v>529</v>
      </c>
      <c r="G68" s="1" t="e">
        <f>-ate</f>
        <v>#NAME?</v>
      </c>
      <c r="I68" s="1" t="s">
        <v>583</v>
      </c>
      <c r="J68" s="1" t="s">
        <v>584</v>
      </c>
      <c r="K68" s="1" t="s">
        <v>585</v>
      </c>
      <c r="L68" s="1" t="s">
        <v>586</v>
      </c>
      <c r="M68" s="1" t="s">
        <v>587</v>
      </c>
      <c r="N68" s="1" t="s">
        <v>588</v>
      </c>
      <c r="O68" s="1" t="s">
        <v>589</v>
      </c>
    </row>
    <row r="69" s="1" customFormat="1" spans="1:15">
      <c r="A69" s="1" t="s">
        <v>15</v>
      </c>
      <c r="B69" s="1" t="s">
        <v>590</v>
      </c>
      <c r="C69" s="1" t="s">
        <v>37</v>
      </c>
      <c r="D69" s="1" t="s">
        <v>539</v>
      </c>
      <c r="F69" s="1" t="s">
        <v>529</v>
      </c>
      <c r="G69" s="1" t="e">
        <f>-ation</f>
        <v>#NAME?</v>
      </c>
      <c r="I69" s="1" t="s">
        <v>591</v>
      </c>
      <c r="J69" s="1" t="s">
        <v>592</v>
      </c>
      <c r="K69" s="1" t="s">
        <v>593</v>
      </c>
      <c r="L69" s="1" t="s">
        <v>594</v>
      </c>
      <c r="M69" s="1" t="s">
        <v>595</v>
      </c>
      <c r="N69" s="1" t="s">
        <v>596</v>
      </c>
      <c r="O69" s="1" t="s">
        <v>597</v>
      </c>
    </row>
    <row r="70" s="1" customFormat="1" spans="1:15">
      <c r="A70" s="1" t="s">
        <v>15</v>
      </c>
      <c r="B70" s="1" t="s">
        <v>598</v>
      </c>
      <c r="C70" s="1" t="s">
        <v>37</v>
      </c>
      <c r="D70" s="1" t="s">
        <v>556</v>
      </c>
      <c r="F70" s="1" t="s">
        <v>529</v>
      </c>
      <c r="G70" s="1" t="e">
        <f>-ation</f>
        <v>#NAME?</v>
      </c>
      <c r="I70" s="1" t="s">
        <v>599</v>
      </c>
      <c r="J70" s="1" t="s">
        <v>558</v>
      </c>
      <c r="K70" s="1" t="s">
        <v>600</v>
      </c>
      <c r="L70" s="1" t="s">
        <v>601</v>
      </c>
      <c r="M70" s="1" t="s">
        <v>602</v>
      </c>
      <c r="N70" s="1" t="s">
        <v>603</v>
      </c>
      <c r="O70" s="1" t="s">
        <v>604</v>
      </c>
    </row>
    <row r="71" s="1" customFormat="1" spans="1:15">
      <c r="A71" s="1" t="s">
        <v>15</v>
      </c>
      <c r="B71" s="1" t="s">
        <v>605</v>
      </c>
      <c r="C71" s="1" t="s">
        <v>37</v>
      </c>
      <c r="F71" s="1" t="s">
        <v>606</v>
      </c>
      <c r="G71" s="1" t="s">
        <v>250</v>
      </c>
      <c r="H71" s="1" t="e">
        <f>-logy</f>
        <v>#NAME?</v>
      </c>
      <c r="I71" s="1" t="s">
        <v>607</v>
      </c>
      <c r="J71" s="1" t="s">
        <v>608</v>
      </c>
      <c r="K71" s="1" t="s">
        <v>609</v>
      </c>
      <c r="L71" s="1" t="s">
        <v>610</v>
      </c>
      <c r="M71" s="1" t="s">
        <v>611</v>
      </c>
      <c r="N71" s="1" t="s">
        <v>612</v>
      </c>
      <c r="O71" s="1" t="s">
        <v>613</v>
      </c>
    </row>
    <row r="72" s="1" customFormat="1" spans="1:15">
      <c r="A72" s="1" t="s">
        <v>15</v>
      </c>
      <c r="B72" s="1" t="s">
        <v>614</v>
      </c>
      <c r="C72" s="1" t="s">
        <v>37</v>
      </c>
      <c r="F72" s="1" t="s">
        <v>606</v>
      </c>
      <c r="G72" s="1" t="s">
        <v>250</v>
      </c>
      <c r="H72" s="1" t="e">
        <f>-logist</f>
        <v>#NAME?</v>
      </c>
      <c r="I72" s="1" t="s">
        <v>615</v>
      </c>
      <c r="J72" s="1" t="s">
        <v>616</v>
      </c>
      <c r="K72" s="1" t="s">
        <v>617</v>
      </c>
      <c r="L72" s="1" t="s">
        <v>618</v>
      </c>
      <c r="M72" s="1" t="s">
        <v>619</v>
      </c>
      <c r="N72" s="1" t="s">
        <v>620</v>
      </c>
      <c r="O72" s="1" t="s">
        <v>621</v>
      </c>
    </row>
    <row r="73" s="1" customFormat="1" spans="1:15">
      <c r="A73" s="1" t="s">
        <v>15</v>
      </c>
      <c r="B73" s="1" t="s">
        <v>622</v>
      </c>
      <c r="C73" s="1" t="s">
        <v>37</v>
      </c>
      <c r="D73" s="1" t="s">
        <v>623</v>
      </c>
      <c r="F73" s="1" t="s">
        <v>624</v>
      </c>
      <c r="G73" s="1" t="e">
        <f>-y</f>
        <v>#NAME?</v>
      </c>
      <c r="I73" s="1" t="s">
        <v>625</v>
      </c>
      <c r="J73" s="1" t="s">
        <v>626</v>
      </c>
      <c r="K73" s="1" t="s">
        <v>627</v>
      </c>
      <c r="L73" s="1" t="s">
        <v>628</v>
      </c>
      <c r="M73" s="1" t="s">
        <v>629</v>
      </c>
      <c r="N73" s="1" t="s">
        <v>630</v>
      </c>
      <c r="O73" s="1" t="s">
        <v>631</v>
      </c>
    </row>
    <row r="74" s="1" customFormat="1" spans="1:15">
      <c r="A74" s="1" t="s">
        <v>15</v>
      </c>
      <c r="B74" s="1" t="s">
        <v>632</v>
      </c>
      <c r="C74" s="1" t="s">
        <v>95</v>
      </c>
      <c r="D74" s="1" t="s">
        <v>633</v>
      </c>
      <c r="F74" s="1" t="s">
        <v>624</v>
      </c>
      <c r="G74" s="1" t="e">
        <f>-ous</f>
        <v>#NAME?</v>
      </c>
      <c r="I74" s="1" t="s">
        <v>634</v>
      </c>
      <c r="J74" s="1" t="s">
        <v>635</v>
      </c>
      <c r="K74" s="1" t="s">
        <v>636</v>
      </c>
      <c r="L74" s="1" t="s">
        <v>637</v>
      </c>
      <c r="M74" s="1" t="s">
        <v>638</v>
      </c>
      <c r="N74" s="1" t="s">
        <v>639</v>
      </c>
      <c r="O74" s="1" t="s">
        <v>640</v>
      </c>
    </row>
    <row r="75" s="1" customFormat="1" spans="1:15">
      <c r="A75" s="1" t="s">
        <v>15</v>
      </c>
      <c r="B75" s="1" t="s">
        <v>641</v>
      </c>
      <c r="C75" s="1" t="s">
        <v>37</v>
      </c>
      <c r="D75" s="1" t="s">
        <v>202</v>
      </c>
      <c r="F75" s="1" t="s">
        <v>624</v>
      </c>
      <c r="G75" s="1" t="e">
        <f>-y</f>
        <v>#NAME?</v>
      </c>
      <c r="I75" s="1" t="s">
        <v>642</v>
      </c>
      <c r="J75" s="1" t="s">
        <v>643</v>
      </c>
      <c r="K75" s="1" t="s">
        <v>644</v>
      </c>
      <c r="L75" s="1" t="s">
        <v>645</v>
      </c>
      <c r="M75" s="1" t="s">
        <v>646</v>
      </c>
      <c r="N75" s="1" t="s">
        <v>647</v>
      </c>
      <c r="O75" s="1" t="s">
        <v>648</v>
      </c>
    </row>
    <row r="76" s="1" customFormat="1" spans="1:15">
      <c r="A76" s="1" t="s">
        <v>15</v>
      </c>
      <c r="B76" s="1" t="s">
        <v>649</v>
      </c>
      <c r="C76" s="1" t="s">
        <v>37</v>
      </c>
      <c r="D76" s="1" t="s">
        <v>496</v>
      </c>
      <c r="F76" s="1" t="s">
        <v>624</v>
      </c>
      <c r="G76" s="1" t="e">
        <f>-y</f>
        <v>#NAME?</v>
      </c>
      <c r="I76" s="1" t="s">
        <v>650</v>
      </c>
      <c r="J76" s="1" t="s">
        <v>651</v>
      </c>
      <c r="K76" s="1" t="s">
        <v>652</v>
      </c>
      <c r="L76" s="1" t="s">
        <v>653</v>
      </c>
      <c r="M76" s="1" t="s">
        <v>654</v>
      </c>
      <c r="N76" s="1" t="s">
        <v>655</v>
      </c>
      <c r="O76" s="1" t="s">
        <v>656</v>
      </c>
    </row>
    <row r="77" s="1" customFormat="1" spans="1:15">
      <c r="A77" s="1" t="s">
        <v>15</v>
      </c>
      <c r="B77" s="1" t="s">
        <v>657</v>
      </c>
      <c r="C77" s="1" t="s">
        <v>658</v>
      </c>
      <c r="F77" s="1" t="s">
        <v>624</v>
      </c>
      <c r="G77" s="1" t="e">
        <f>-oid</f>
        <v>#NAME?</v>
      </c>
      <c r="I77" s="1" t="s">
        <v>659</v>
      </c>
      <c r="J77" s="1" t="s">
        <v>660</v>
      </c>
      <c r="K77" s="1" t="s">
        <v>661</v>
      </c>
      <c r="L77" s="1" t="s">
        <v>662</v>
      </c>
      <c r="M77" s="1" t="s">
        <v>663</v>
      </c>
      <c r="N77" s="1" t="s">
        <v>664</v>
      </c>
      <c r="O77" s="1" t="s">
        <v>665</v>
      </c>
    </row>
    <row r="78" s="1" customFormat="1" spans="1:15">
      <c r="A78" s="1" t="s">
        <v>15</v>
      </c>
      <c r="B78" s="1" t="s">
        <v>666</v>
      </c>
      <c r="C78" s="1" t="s">
        <v>37</v>
      </c>
      <c r="F78" s="1" t="s">
        <v>624</v>
      </c>
      <c r="G78" s="1" t="s">
        <v>250</v>
      </c>
      <c r="H78" s="1" t="e">
        <f>-cracy</f>
        <v>#NAME?</v>
      </c>
      <c r="I78" s="1" t="s">
        <v>667</v>
      </c>
      <c r="J78" s="1" t="s">
        <v>668</v>
      </c>
      <c r="K78" s="1" t="s">
        <v>669</v>
      </c>
      <c r="L78" s="1" t="s">
        <v>670</v>
      </c>
      <c r="M78" s="1" t="s">
        <v>671</v>
      </c>
      <c r="N78" s="1" t="s">
        <v>672</v>
      </c>
      <c r="O78" s="1" t="s">
        <v>673</v>
      </c>
    </row>
    <row r="79" s="1" customFormat="1" spans="1:15">
      <c r="A79" s="1" t="s">
        <v>15</v>
      </c>
      <c r="B79" s="1" t="s">
        <v>674</v>
      </c>
      <c r="C79" s="1" t="s">
        <v>37</v>
      </c>
      <c r="D79" s="1" t="s">
        <v>675</v>
      </c>
      <c r="F79" s="1" t="s">
        <v>624</v>
      </c>
      <c r="G79" s="1" t="e">
        <f>-y</f>
        <v>#NAME?</v>
      </c>
      <c r="I79" s="1" t="s">
        <v>676</v>
      </c>
      <c r="J79" s="1" t="s">
        <v>677</v>
      </c>
      <c r="K79" s="1" t="s">
        <v>678</v>
      </c>
      <c r="L79" s="1" t="s">
        <v>679</v>
      </c>
      <c r="M79" s="1" t="s">
        <v>680</v>
      </c>
      <c r="N79" s="1" t="s">
        <v>681</v>
      </c>
      <c r="O79" s="1" t="s">
        <v>682</v>
      </c>
    </row>
    <row r="80" s="1" customFormat="1" spans="1:15">
      <c r="A80" s="1" t="s">
        <v>15</v>
      </c>
      <c r="B80" s="1" t="s">
        <v>683</v>
      </c>
      <c r="C80" s="1" t="s">
        <v>37</v>
      </c>
      <c r="F80" s="1" t="s">
        <v>684</v>
      </c>
      <c r="G80" s="1" t="e">
        <f>-phobia</f>
        <v>#NAME?</v>
      </c>
      <c r="I80" s="1" t="s">
        <v>685</v>
      </c>
      <c r="J80" s="1" t="s">
        <v>686</v>
      </c>
      <c r="K80" s="1" t="s">
        <v>687</v>
      </c>
      <c r="L80" s="1" t="s">
        <v>688</v>
      </c>
      <c r="M80" s="1" t="s">
        <v>689</v>
      </c>
      <c r="N80" s="1" t="s">
        <v>690</v>
      </c>
      <c r="O80" s="1" t="s">
        <v>691</v>
      </c>
    </row>
    <row r="81" s="1" customFormat="1" spans="1:15">
      <c r="A81" s="1" t="s">
        <v>15</v>
      </c>
      <c r="B81" s="1" t="s">
        <v>692</v>
      </c>
      <c r="C81" s="1" t="s">
        <v>95</v>
      </c>
      <c r="F81" s="1" t="s">
        <v>693</v>
      </c>
      <c r="G81" s="1" t="e">
        <f>-ic</f>
        <v>#NAME?</v>
      </c>
      <c r="I81" s="1" t="s">
        <v>694</v>
      </c>
      <c r="J81" s="1" t="s">
        <v>695</v>
      </c>
      <c r="K81" s="1" t="s">
        <v>696</v>
      </c>
      <c r="L81" s="1" t="s">
        <v>697</v>
      </c>
      <c r="M81" s="1" t="s">
        <v>698</v>
      </c>
      <c r="N81" s="1" t="s">
        <v>699</v>
      </c>
      <c r="O81" s="1" t="s">
        <v>700</v>
      </c>
    </row>
    <row r="82" s="1" customFormat="1" spans="1:15">
      <c r="A82" s="1" t="s">
        <v>15</v>
      </c>
      <c r="B82" s="1" t="s">
        <v>701</v>
      </c>
      <c r="C82" s="1" t="s">
        <v>37</v>
      </c>
      <c r="F82" s="1" t="s">
        <v>693</v>
      </c>
      <c r="G82" s="1" t="e">
        <f>-itis</f>
        <v>#NAME?</v>
      </c>
      <c r="I82" s="1" t="s">
        <v>702</v>
      </c>
      <c r="J82" s="1" t="s">
        <v>703</v>
      </c>
      <c r="K82" s="1" t="s">
        <v>704</v>
      </c>
      <c r="L82" s="1" t="s">
        <v>705</v>
      </c>
      <c r="M82" s="1" t="s">
        <v>706</v>
      </c>
      <c r="N82" s="1" t="s">
        <v>707</v>
      </c>
      <c r="O82" s="1" t="s">
        <v>708</v>
      </c>
    </row>
    <row r="83" s="1" customFormat="1" spans="1:15">
      <c r="A83" s="1" t="s">
        <v>15</v>
      </c>
      <c r="B83" s="1" t="s">
        <v>709</v>
      </c>
      <c r="C83" s="1" t="s">
        <v>37</v>
      </c>
      <c r="F83" s="1" t="s">
        <v>710</v>
      </c>
      <c r="G83" s="1" t="e">
        <f>-nomy</f>
        <v>#NAME?</v>
      </c>
      <c r="I83" s="1" t="s">
        <v>711</v>
      </c>
      <c r="J83" s="1" t="s">
        <v>712</v>
      </c>
      <c r="K83" s="1" t="s">
        <v>713</v>
      </c>
      <c r="L83" s="1" t="s">
        <v>714</v>
      </c>
      <c r="M83" s="1" t="s">
        <v>715</v>
      </c>
      <c r="N83" s="1" t="s">
        <v>716</v>
      </c>
      <c r="O83" s="1" t="s">
        <v>717</v>
      </c>
    </row>
    <row r="84" s="1" customFormat="1" spans="1:15">
      <c r="A84" s="1" t="s">
        <v>15</v>
      </c>
      <c r="B84" s="1" t="s">
        <v>718</v>
      </c>
      <c r="C84" s="1" t="s">
        <v>95</v>
      </c>
      <c r="F84" s="1" t="s">
        <v>710</v>
      </c>
      <c r="G84" s="1" t="e">
        <f>-intestin</f>
        <v>#NAME?</v>
      </c>
      <c r="H84" s="1" t="e">
        <f>-al</f>
        <v>#NAME?</v>
      </c>
      <c r="I84" s="1" t="s">
        <v>719</v>
      </c>
      <c r="J84" s="1" t="s">
        <v>720</v>
      </c>
      <c r="K84" s="1" t="s">
        <v>721</v>
      </c>
      <c r="L84" s="1" t="s">
        <v>722</v>
      </c>
      <c r="M84" s="1" t="s">
        <v>723</v>
      </c>
      <c r="N84" s="1" t="s">
        <v>724</v>
      </c>
      <c r="O84" s="1" t="s">
        <v>725</v>
      </c>
    </row>
    <row r="85" s="1" customFormat="1" spans="1:15">
      <c r="A85" s="1" t="s">
        <v>15</v>
      </c>
      <c r="B85" s="1" t="s">
        <v>726</v>
      </c>
      <c r="C85" s="1" t="s">
        <v>37</v>
      </c>
      <c r="F85" s="1" t="s">
        <v>710</v>
      </c>
      <c r="G85" s="1" t="e">
        <f>-scope</f>
        <v>#NAME?</v>
      </c>
      <c r="I85" s="1" t="s">
        <v>727</v>
      </c>
      <c r="J85" s="1" t="s">
        <v>728</v>
      </c>
      <c r="K85" s="1" t="s">
        <v>729</v>
      </c>
      <c r="L85" s="1" t="s">
        <v>730</v>
      </c>
      <c r="M85" s="1" t="s">
        <v>731</v>
      </c>
      <c r="N85" s="1" t="s">
        <v>732</v>
      </c>
      <c r="O85" s="1" t="s">
        <v>733</v>
      </c>
    </row>
    <row r="86" s="1" customFormat="1" spans="1:15">
      <c r="A86" s="1" t="s">
        <v>15</v>
      </c>
      <c r="B86" s="1" t="s">
        <v>734</v>
      </c>
      <c r="C86" s="1" t="s">
        <v>37</v>
      </c>
      <c r="F86" s="1" t="s">
        <v>710</v>
      </c>
      <c r="G86" s="1" t="e">
        <f>-pod</f>
        <v>#NAME?</v>
      </c>
      <c r="I86" s="1" t="s">
        <v>735</v>
      </c>
      <c r="J86" s="1" t="s">
        <v>736</v>
      </c>
      <c r="K86" s="1" t="s">
        <v>737</v>
      </c>
      <c r="L86" s="1" t="s">
        <v>738</v>
      </c>
      <c r="M86" s="1" t="s">
        <v>739</v>
      </c>
      <c r="N86" s="1" t="s">
        <v>740</v>
      </c>
      <c r="O86" s="1" t="s">
        <v>741</v>
      </c>
    </row>
    <row r="87" s="1" customFormat="1" spans="1:15">
      <c r="A87" s="1" t="s">
        <v>15</v>
      </c>
      <c r="B87" s="1" t="s">
        <v>742</v>
      </c>
      <c r="C87" s="1" t="s">
        <v>37</v>
      </c>
      <c r="F87" s="1" t="s">
        <v>710</v>
      </c>
      <c r="G87" s="1" t="e">
        <f>-nome</f>
        <v>#NAME?</v>
      </c>
      <c r="I87" s="1" t="s">
        <v>743</v>
      </c>
      <c r="J87" s="1" t="s">
        <v>744</v>
      </c>
      <c r="K87" s="1" t="s">
        <v>745</v>
      </c>
      <c r="L87" s="1" t="s">
        <v>746</v>
      </c>
      <c r="M87" s="1" t="s">
        <v>747</v>
      </c>
      <c r="N87" s="1" t="s">
        <v>748</v>
      </c>
      <c r="O87" s="1" t="s">
        <v>749</v>
      </c>
    </row>
    <row r="88" s="1" customFormat="1" spans="1:15">
      <c r="A88" s="1" t="s">
        <v>15</v>
      </c>
      <c r="B88" s="1" t="s">
        <v>750</v>
      </c>
      <c r="C88" s="1" t="s">
        <v>37</v>
      </c>
      <c r="F88" s="1" t="s">
        <v>710</v>
      </c>
      <c r="G88" s="1" t="e">
        <f>-logy</f>
        <v>#NAME?</v>
      </c>
      <c r="I88" s="1" t="s">
        <v>751</v>
      </c>
      <c r="J88" s="1" t="s">
        <v>752</v>
      </c>
      <c r="K88" s="1" t="s">
        <v>753</v>
      </c>
      <c r="L88" s="1" t="s">
        <v>754</v>
      </c>
      <c r="M88" s="1" t="s">
        <v>755</v>
      </c>
      <c r="N88" s="1" t="s">
        <v>756</v>
      </c>
      <c r="O88" s="1" t="s">
        <v>757</v>
      </c>
    </row>
    <row r="89" s="1" customFormat="1" spans="1:15">
      <c r="A89" s="1" t="s">
        <v>15</v>
      </c>
      <c r="B89" s="1" t="s">
        <v>758</v>
      </c>
      <c r="C89" s="1" t="s">
        <v>37</v>
      </c>
      <c r="F89" s="1" t="s">
        <v>693</v>
      </c>
      <c r="G89" s="1" t="e">
        <f>-ectomy</f>
        <v>#NAME?</v>
      </c>
      <c r="I89" s="1" t="s">
        <v>759</v>
      </c>
      <c r="J89" s="1" t="s">
        <v>760</v>
      </c>
      <c r="K89" s="1" t="s">
        <v>761</v>
      </c>
      <c r="L89" s="1" t="s">
        <v>762</v>
      </c>
      <c r="M89" s="1" t="s">
        <v>763</v>
      </c>
      <c r="N89" s="1" t="s">
        <v>764</v>
      </c>
      <c r="O89" s="1" t="s">
        <v>765</v>
      </c>
    </row>
    <row r="90" s="1" customFormat="1" spans="1:15">
      <c r="A90" s="1" t="s">
        <v>15</v>
      </c>
      <c r="B90" s="1" t="s">
        <v>766</v>
      </c>
      <c r="C90" s="1" t="s">
        <v>37</v>
      </c>
      <c r="F90" s="1" t="s">
        <v>693</v>
      </c>
      <c r="G90" s="1" t="e">
        <f>-algia</f>
        <v>#NAME?</v>
      </c>
      <c r="I90" s="1" t="s">
        <v>767</v>
      </c>
      <c r="J90" s="1" t="s">
        <v>768</v>
      </c>
      <c r="K90" s="1" t="s">
        <v>769</v>
      </c>
      <c r="L90" s="1" t="s">
        <v>770</v>
      </c>
      <c r="M90" s="1" t="s">
        <v>771</v>
      </c>
      <c r="N90" s="1" t="s">
        <v>772</v>
      </c>
      <c r="O90" s="1" t="s">
        <v>773</v>
      </c>
    </row>
    <row r="91" s="1" customFormat="1" spans="1:15">
      <c r="A91" s="1" t="s">
        <v>15</v>
      </c>
      <c r="B91" s="1" t="s">
        <v>774</v>
      </c>
      <c r="C91" s="1" t="s">
        <v>37</v>
      </c>
      <c r="D91" s="1" t="s">
        <v>496</v>
      </c>
      <c r="F91" s="1" t="s">
        <v>775</v>
      </c>
      <c r="G91" s="1" t="e">
        <f>-y</f>
        <v>#NAME?</v>
      </c>
      <c r="I91" s="1" t="s">
        <v>776</v>
      </c>
      <c r="J91" s="1" t="s">
        <v>651</v>
      </c>
      <c r="K91" s="1" t="s">
        <v>777</v>
      </c>
      <c r="L91" s="1" t="s">
        <v>778</v>
      </c>
      <c r="M91" s="1" t="s">
        <v>779</v>
      </c>
      <c r="N91" s="1" t="s">
        <v>780</v>
      </c>
      <c r="O91" s="1" t="s">
        <v>781</v>
      </c>
    </row>
    <row r="92" s="1" customFormat="1" spans="1:15">
      <c r="A92" s="1" t="s">
        <v>15</v>
      </c>
      <c r="B92" s="1" t="s">
        <v>782</v>
      </c>
      <c r="C92" s="1" t="s">
        <v>37</v>
      </c>
      <c r="D92" s="1" t="s">
        <v>783</v>
      </c>
      <c r="F92" s="1" t="s">
        <v>775</v>
      </c>
      <c r="G92" s="1" t="e">
        <f>-y</f>
        <v>#NAME?</v>
      </c>
      <c r="I92" s="1" t="s">
        <v>784</v>
      </c>
      <c r="J92" s="1" t="s">
        <v>785</v>
      </c>
      <c r="K92" s="1" t="s">
        <v>786</v>
      </c>
      <c r="L92" s="1" t="s">
        <v>787</v>
      </c>
      <c r="M92" s="1" t="s">
        <v>788</v>
      </c>
      <c r="N92" s="1" t="s">
        <v>789</v>
      </c>
      <c r="O92" s="1" t="s">
        <v>790</v>
      </c>
    </row>
    <row r="93" s="1" customFormat="1" spans="1:15">
      <c r="A93" s="1" t="s">
        <v>15</v>
      </c>
      <c r="B93" s="1" t="s">
        <v>791</v>
      </c>
      <c r="C93" s="1" t="s">
        <v>37</v>
      </c>
      <c r="D93" s="1" t="s">
        <v>202</v>
      </c>
      <c r="F93" s="1" t="s">
        <v>775</v>
      </c>
      <c r="G93" s="1" t="e">
        <f>-y</f>
        <v>#NAME?</v>
      </c>
      <c r="I93" s="1" t="s">
        <v>792</v>
      </c>
      <c r="J93" s="1" t="s">
        <v>793</v>
      </c>
      <c r="K93" s="1" t="s">
        <v>794</v>
      </c>
      <c r="L93" s="1" t="s">
        <v>795</v>
      </c>
      <c r="M93" s="1" t="s">
        <v>796</v>
      </c>
      <c r="N93" s="1" t="s">
        <v>797</v>
      </c>
      <c r="O93" s="1" t="s">
        <v>798</v>
      </c>
    </row>
    <row r="94" s="1" customFormat="1" spans="1:15">
      <c r="A94" s="1" t="s">
        <v>15</v>
      </c>
      <c r="B94" s="1" t="s">
        <v>799</v>
      </c>
      <c r="C94" s="1" t="s">
        <v>37</v>
      </c>
      <c r="F94" s="1" t="s">
        <v>775</v>
      </c>
      <c r="G94" s="1" t="e">
        <f>-ete</f>
        <v>#NAME?</v>
      </c>
      <c r="I94" s="1" t="s">
        <v>800</v>
      </c>
      <c r="J94" s="1" t="s">
        <v>801</v>
      </c>
      <c r="K94" s="1" t="s">
        <v>802</v>
      </c>
      <c r="L94" s="1" t="s">
        <v>803</v>
      </c>
      <c r="M94" s="1" t="s">
        <v>804</v>
      </c>
      <c r="N94" s="1" t="s">
        <v>805</v>
      </c>
      <c r="O94" s="1" t="s">
        <v>806</v>
      </c>
    </row>
    <row r="95" s="1" customFormat="1" spans="1:15">
      <c r="A95" s="1" t="s">
        <v>15</v>
      </c>
      <c r="B95" s="1" t="s">
        <v>807</v>
      </c>
      <c r="C95" s="1" t="s">
        <v>95</v>
      </c>
      <c r="D95" s="1" t="s">
        <v>496</v>
      </c>
      <c r="F95" s="1" t="s">
        <v>775</v>
      </c>
      <c r="G95" s="1" t="e">
        <f>-ous</f>
        <v>#NAME?</v>
      </c>
      <c r="I95" s="1" t="s">
        <v>808</v>
      </c>
      <c r="J95" s="1" t="s">
        <v>809</v>
      </c>
      <c r="K95" s="1" t="s">
        <v>810</v>
      </c>
      <c r="L95" s="1" t="s">
        <v>811</v>
      </c>
      <c r="M95" s="1" t="s">
        <v>812</v>
      </c>
      <c r="N95" s="1" t="s">
        <v>813</v>
      </c>
      <c r="O95" s="1" t="s">
        <v>814</v>
      </c>
    </row>
    <row r="96" s="1" customFormat="1" spans="1:15">
      <c r="A96" s="1" t="s">
        <v>15</v>
      </c>
      <c r="B96" s="1" t="s">
        <v>815</v>
      </c>
      <c r="C96" s="1" t="s">
        <v>37</v>
      </c>
      <c r="D96" s="1" t="s">
        <v>623</v>
      </c>
      <c r="F96" s="1" t="s">
        <v>775</v>
      </c>
      <c r="G96" s="1" t="e">
        <f>-y</f>
        <v>#NAME?</v>
      </c>
      <c r="I96" s="1" t="s">
        <v>816</v>
      </c>
      <c r="J96" s="1" t="s">
        <v>817</v>
      </c>
      <c r="K96" s="1" t="s">
        <v>818</v>
      </c>
      <c r="L96" s="1" t="s">
        <v>819</v>
      </c>
      <c r="M96" s="1" t="s">
        <v>820</v>
      </c>
      <c r="N96" s="1" t="s">
        <v>821</v>
      </c>
      <c r="O96" s="1" t="s">
        <v>822</v>
      </c>
    </row>
    <row r="97" s="1" customFormat="1" spans="1:15">
      <c r="A97" s="1" t="s">
        <v>15</v>
      </c>
      <c r="B97" s="1" t="s">
        <v>823</v>
      </c>
      <c r="C97" s="1" t="s">
        <v>37</v>
      </c>
      <c r="D97" s="1" t="s">
        <v>824</v>
      </c>
      <c r="F97" s="1" t="s">
        <v>775</v>
      </c>
      <c r="G97" s="1" t="e">
        <f>-y</f>
        <v>#NAME?</v>
      </c>
      <c r="I97" s="1" t="s">
        <v>825</v>
      </c>
      <c r="J97" s="1" t="s">
        <v>826</v>
      </c>
      <c r="K97" s="1" t="s">
        <v>827</v>
      </c>
      <c r="L97" s="1" t="s">
        <v>828</v>
      </c>
      <c r="M97" s="1" t="s">
        <v>829</v>
      </c>
      <c r="N97" s="1" t="s">
        <v>830</v>
      </c>
      <c r="O97" s="1" t="s">
        <v>831</v>
      </c>
    </row>
    <row r="98" s="1" customFormat="1" spans="1:15">
      <c r="A98" s="1" t="s">
        <v>15</v>
      </c>
      <c r="B98" s="1" t="s">
        <v>832</v>
      </c>
      <c r="C98" s="1" t="s">
        <v>37</v>
      </c>
      <c r="D98" s="1" t="s">
        <v>833</v>
      </c>
      <c r="F98" s="1" t="s">
        <v>775</v>
      </c>
      <c r="G98" s="1" t="e">
        <f>-y</f>
        <v>#NAME?</v>
      </c>
      <c r="I98" s="1" t="s">
        <v>834</v>
      </c>
      <c r="J98" s="1" t="s">
        <v>835</v>
      </c>
      <c r="K98" s="1" t="s">
        <v>836</v>
      </c>
      <c r="L98" s="1" t="s">
        <v>837</v>
      </c>
      <c r="M98" s="1" t="s">
        <v>838</v>
      </c>
      <c r="N98" s="1" t="s">
        <v>839</v>
      </c>
      <c r="O98" s="1" t="s">
        <v>840</v>
      </c>
    </row>
    <row r="99" s="1" customFormat="1" spans="1:15">
      <c r="A99" s="1" t="s">
        <v>15</v>
      </c>
      <c r="B99" s="1" t="s">
        <v>841</v>
      </c>
      <c r="C99" s="1" t="s">
        <v>37</v>
      </c>
      <c r="D99" s="1" t="s">
        <v>842</v>
      </c>
      <c r="F99" s="1" t="s">
        <v>775</v>
      </c>
      <c r="I99" s="1" t="s">
        <v>843</v>
      </c>
      <c r="J99" s="1" t="s">
        <v>844</v>
      </c>
      <c r="K99" s="1" t="s">
        <v>845</v>
      </c>
      <c r="L99" s="1" t="s">
        <v>846</v>
      </c>
      <c r="M99" s="1" t="s">
        <v>847</v>
      </c>
      <c r="N99" s="1" t="s">
        <v>848</v>
      </c>
      <c r="O99" s="1" t="s">
        <v>849</v>
      </c>
    </row>
    <row r="100" s="1" customFormat="1" spans="1:15">
      <c r="A100" s="1" t="s">
        <v>15</v>
      </c>
      <c r="B100" s="1" t="s">
        <v>850</v>
      </c>
      <c r="C100" s="1" t="s">
        <v>95</v>
      </c>
      <c r="F100" s="1" t="s">
        <v>851</v>
      </c>
      <c r="G100" s="1" t="s">
        <v>852</v>
      </c>
      <c r="H100" s="1" t="e">
        <f>-ous</f>
        <v>#NAME?</v>
      </c>
      <c r="I100" s="1" t="s">
        <v>853</v>
      </c>
      <c r="J100" s="1" t="s">
        <v>854</v>
      </c>
      <c r="K100" s="1" t="s">
        <v>855</v>
      </c>
      <c r="L100" s="1" t="s">
        <v>856</v>
      </c>
      <c r="M100" s="1" t="s">
        <v>857</v>
      </c>
      <c r="N100" s="1" t="s">
        <v>858</v>
      </c>
      <c r="O100" s="1" t="s">
        <v>859</v>
      </c>
    </row>
    <row r="101" s="1" customFormat="1" spans="1:15">
      <c r="A101" s="1" t="s">
        <v>15</v>
      </c>
      <c r="B101" s="1" t="s">
        <v>860</v>
      </c>
      <c r="C101" s="1" t="s">
        <v>37</v>
      </c>
      <c r="F101" s="1" t="s">
        <v>861</v>
      </c>
      <c r="G101" s="1" t="e">
        <f>-e</f>
        <v>#NAME?</v>
      </c>
      <c r="I101" s="1" t="s">
        <v>862</v>
      </c>
      <c r="J101" s="1" t="s">
        <v>863</v>
      </c>
      <c r="K101" s="1" t="s">
        <v>864</v>
      </c>
      <c r="L101" s="1" t="s">
        <v>865</v>
      </c>
      <c r="M101" s="1" t="s">
        <v>866</v>
      </c>
      <c r="N101" s="1" t="s">
        <v>867</v>
      </c>
      <c r="O101" s="1" t="s">
        <v>868</v>
      </c>
    </row>
    <row r="102" s="1" customFormat="1" spans="1:15">
      <c r="A102" s="1" t="s">
        <v>15</v>
      </c>
      <c r="B102" s="1" t="s">
        <v>869</v>
      </c>
      <c r="C102" s="1" t="s">
        <v>17</v>
      </c>
      <c r="F102" s="1" t="s">
        <v>870</v>
      </c>
      <c r="G102" s="1" t="e">
        <f>-ate</f>
        <v>#NAME?</v>
      </c>
      <c r="I102" s="1" t="s">
        <v>871</v>
      </c>
      <c r="J102" s="1" t="s">
        <v>872</v>
      </c>
      <c r="K102" s="1" t="s">
        <v>873</v>
      </c>
      <c r="L102" s="1" t="s">
        <v>874</v>
      </c>
      <c r="M102" s="1" t="s">
        <v>875</v>
      </c>
      <c r="N102" s="1" t="s">
        <v>876</v>
      </c>
      <c r="O102" s="1" t="s">
        <v>877</v>
      </c>
    </row>
    <row r="103" s="1" customFormat="1" spans="1:15">
      <c r="A103" s="1" t="s">
        <v>15</v>
      </c>
      <c r="B103" s="1" t="s">
        <v>878</v>
      </c>
      <c r="C103" s="1" t="s">
        <v>37</v>
      </c>
      <c r="F103" s="1" t="s">
        <v>870</v>
      </c>
      <c r="G103" s="1" t="e">
        <f>-ation</f>
        <v>#NAME?</v>
      </c>
      <c r="I103" s="1" t="s">
        <v>879</v>
      </c>
      <c r="J103" s="1" t="s">
        <v>880</v>
      </c>
      <c r="K103" s="1" t="s">
        <v>881</v>
      </c>
      <c r="L103" s="1" t="s">
        <v>882</v>
      </c>
      <c r="M103" s="1" t="s">
        <v>883</v>
      </c>
      <c r="N103" s="1" t="s">
        <v>884</v>
      </c>
      <c r="O103" s="1" t="s">
        <v>885</v>
      </c>
    </row>
    <row r="104" s="1" customFormat="1" spans="1:15">
      <c r="A104" s="1" t="s">
        <v>15</v>
      </c>
      <c r="B104" s="1" t="s">
        <v>886</v>
      </c>
      <c r="C104" s="1" t="s">
        <v>95</v>
      </c>
      <c r="F104" s="1" t="s">
        <v>870</v>
      </c>
      <c r="G104" s="1" t="e">
        <f>-ous</f>
        <v>#NAME?</v>
      </c>
      <c r="I104" s="1" t="s">
        <v>887</v>
      </c>
      <c r="J104" s="1" t="s">
        <v>888</v>
      </c>
      <c r="K104" s="1" t="s">
        <v>889</v>
      </c>
      <c r="L104" s="1" t="s">
        <v>890</v>
      </c>
      <c r="M104" s="1" t="s">
        <v>891</v>
      </c>
      <c r="N104" s="1" t="s">
        <v>892</v>
      </c>
      <c r="O104" s="1" t="s">
        <v>893</v>
      </c>
    </row>
    <row r="105" s="1" customFormat="1" spans="1:15">
      <c r="A105" s="1" t="s">
        <v>15</v>
      </c>
      <c r="B105" s="1" t="s">
        <v>894</v>
      </c>
      <c r="C105" s="1" t="s">
        <v>95</v>
      </c>
      <c r="F105" s="1" t="s">
        <v>895</v>
      </c>
      <c r="G105" s="1" t="e">
        <f>-le</f>
        <v>#NAME?</v>
      </c>
      <c r="I105" s="1" t="s">
        <v>896</v>
      </c>
      <c r="J105" s="1" t="s">
        <v>897</v>
      </c>
      <c r="K105" s="1" t="s">
        <v>898</v>
      </c>
      <c r="L105" s="1" t="s">
        <v>899</v>
      </c>
      <c r="M105" s="1" t="s">
        <v>900</v>
      </c>
      <c r="N105" s="1" t="s">
        <v>901</v>
      </c>
      <c r="O105" s="1" t="s">
        <v>902</v>
      </c>
    </row>
    <row r="106" s="1" customFormat="1" spans="1:15">
      <c r="A106" s="1" t="s">
        <v>15</v>
      </c>
      <c r="B106" s="1" t="s">
        <v>903</v>
      </c>
      <c r="C106" s="1" t="s">
        <v>37</v>
      </c>
      <c r="F106" s="1" t="s">
        <v>904</v>
      </c>
      <c r="G106" s="1" t="e">
        <f>-us</f>
        <v>#NAME?</v>
      </c>
      <c r="I106" s="1" t="s">
        <v>905</v>
      </c>
      <c r="J106" s="1" t="s">
        <v>906</v>
      </c>
      <c r="K106" s="1" t="s">
        <v>907</v>
      </c>
      <c r="L106" s="1" t="s">
        <v>908</v>
      </c>
      <c r="M106" s="1" t="s">
        <v>909</v>
      </c>
      <c r="N106" s="1" t="s">
        <v>910</v>
      </c>
      <c r="O106" s="1" t="s">
        <v>911</v>
      </c>
    </row>
    <row r="107" s="1" customFormat="1" spans="1:15">
      <c r="A107" s="1" t="s">
        <v>15</v>
      </c>
      <c r="B107" s="1" t="s">
        <v>912</v>
      </c>
      <c r="C107" s="1" t="s">
        <v>37</v>
      </c>
      <c r="F107" s="1" t="s">
        <v>913</v>
      </c>
      <c r="G107" s="1" t="e">
        <f>-er</f>
        <v>#NAME?</v>
      </c>
      <c r="I107" s="1" t="s">
        <v>914</v>
      </c>
      <c r="J107" s="1" t="s">
        <v>915</v>
      </c>
      <c r="K107" s="1" t="s">
        <v>916</v>
      </c>
      <c r="L107" s="1" t="s">
        <v>917</v>
      </c>
      <c r="M107" s="1" t="s">
        <v>918</v>
      </c>
      <c r="N107" s="1" t="s">
        <v>919</v>
      </c>
      <c r="O107" s="1" t="s">
        <v>920</v>
      </c>
    </row>
    <row r="108" s="1" customFormat="1" spans="1:15">
      <c r="A108" s="1" t="s">
        <v>15</v>
      </c>
      <c r="B108" s="1" t="s">
        <v>921</v>
      </c>
      <c r="C108" s="1" t="s">
        <v>95</v>
      </c>
      <c r="F108" s="1" t="s">
        <v>922</v>
      </c>
      <c r="G108" s="1" t="e">
        <f>-ine</f>
        <v>#NAME?</v>
      </c>
      <c r="I108" s="1" t="s">
        <v>923</v>
      </c>
      <c r="J108" s="1" t="s">
        <v>924</v>
      </c>
      <c r="K108" s="1" t="s">
        <v>925</v>
      </c>
      <c r="L108" s="1" t="s">
        <v>926</v>
      </c>
      <c r="M108" s="1" t="s">
        <v>927</v>
      </c>
      <c r="N108" s="1" t="s">
        <v>928</v>
      </c>
      <c r="O108" s="1" t="s">
        <v>929</v>
      </c>
    </row>
    <row r="109" s="1" customFormat="1" spans="1:15">
      <c r="A109" s="1" t="s">
        <v>15</v>
      </c>
      <c r="B109" s="1" t="s">
        <v>930</v>
      </c>
      <c r="C109" s="1" t="s">
        <v>95</v>
      </c>
      <c r="F109" s="1" t="s">
        <v>870</v>
      </c>
      <c r="G109" s="1" t="e">
        <f>-al</f>
        <v>#NAME?</v>
      </c>
      <c r="I109" s="1" t="s">
        <v>931</v>
      </c>
      <c r="J109" s="1" t="s">
        <v>932</v>
      </c>
      <c r="K109" s="1" t="s">
        <v>933</v>
      </c>
      <c r="L109" s="1" t="s">
        <v>934</v>
      </c>
      <c r="M109" s="1" t="s">
        <v>935</v>
      </c>
      <c r="N109" s="1" t="s">
        <v>936</v>
      </c>
      <c r="O109" s="1" t="s">
        <v>937</v>
      </c>
    </row>
    <row r="110" s="1" customFormat="1" spans="1:15">
      <c r="A110" s="1" t="s">
        <v>15</v>
      </c>
      <c r="B110" s="1" t="s">
        <v>938</v>
      </c>
      <c r="C110" s="1" t="s">
        <v>37</v>
      </c>
      <c r="D110" s="1" t="s">
        <v>939</v>
      </c>
      <c r="F110" s="1" t="s">
        <v>861</v>
      </c>
      <c r="I110" s="1" t="s">
        <v>940</v>
      </c>
      <c r="J110" s="1" t="s">
        <v>941</v>
      </c>
      <c r="K110" s="1" t="s">
        <v>942</v>
      </c>
      <c r="L110" s="1" t="s">
        <v>943</v>
      </c>
      <c r="M110" s="1" t="s">
        <v>944</v>
      </c>
      <c r="N110" s="1" t="s">
        <v>945</v>
      </c>
      <c r="O110" s="1" t="s">
        <v>946</v>
      </c>
    </row>
    <row r="111" s="1" customFormat="1" spans="1:15">
      <c r="A111" s="1" t="s">
        <v>15</v>
      </c>
      <c r="B111" s="1" t="s">
        <v>947</v>
      </c>
      <c r="C111" s="1" t="s">
        <v>37</v>
      </c>
      <c r="F111" s="1" t="s">
        <v>948</v>
      </c>
      <c r="I111" s="1" t="s">
        <v>949</v>
      </c>
      <c r="J111" s="1" t="s">
        <v>950</v>
      </c>
      <c r="K111" s="1" t="s">
        <v>951</v>
      </c>
      <c r="L111" s="1" t="s">
        <v>952</v>
      </c>
      <c r="M111" s="1" t="s">
        <v>953</v>
      </c>
      <c r="N111" s="1" t="s">
        <v>954</v>
      </c>
      <c r="O111" s="1" t="s">
        <v>955</v>
      </c>
    </row>
    <row r="112" s="1" customFormat="1" spans="1:15">
      <c r="A112" s="1" t="s">
        <v>15</v>
      </c>
      <c r="B112" s="1" t="s">
        <v>956</v>
      </c>
      <c r="C112" s="1" t="s">
        <v>95</v>
      </c>
      <c r="F112" s="1" t="s">
        <v>948</v>
      </c>
      <c r="G112" s="1" t="e">
        <f>-u</f>
        <v>#NAME?</v>
      </c>
      <c r="H112" s="1" t="e">
        <f>-al</f>
        <v>#NAME?</v>
      </c>
      <c r="I112" s="1" t="s">
        <v>957</v>
      </c>
      <c r="J112" s="1" t="s">
        <v>958</v>
      </c>
      <c r="K112" s="1" t="s">
        <v>959</v>
      </c>
      <c r="L112" s="1" t="s">
        <v>960</v>
      </c>
      <c r="M112" s="1" t="s">
        <v>961</v>
      </c>
      <c r="N112" s="1" t="s">
        <v>962</v>
      </c>
      <c r="O112" s="1" t="s">
        <v>963</v>
      </c>
    </row>
    <row r="113" s="1" customFormat="1" spans="1:15">
      <c r="A113" s="1" t="s">
        <v>15</v>
      </c>
      <c r="B113" s="1" t="s">
        <v>964</v>
      </c>
      <c r="C113" s="1" t="s">
        <v>965</v>
      </c>
      <c r="F113" s="1" t="s">
        <v>948</v>
      </c>
      <c r="G113" s="1" t="e">
        <f>-u</f>
        <v>#NAME?</v>
      </c>
      <c r="H113" s="1" t="e">
        <f>-ate</f>
        <v>#NAME?</v>
      </c>
      <c r="I113" s="1" t="s">
        <v>966</v>
      </c>
      <c r="J113" s="1" t="s">
        <v>967</v>
      </c>
      <c r="K113" s="1" t="s">
        <v>968</v>
      </c>
      <c r="L113" s="1" t="s">
        <v>969</v>
      </c>
      <c r="M113" s="1" t="s">
        <v>970</v>
      </c>
      <c r="N113" s="1" t="s">
        <v>971</v>
      </c>
      <c r="O113" s="1" t="s">
        <v>972</v>
      </c>
    </row>
    <row r="114" s="1" customFormat="1" spans="1:15">
      <c r="A114" s="1" t="s">
        <v>15</v>
      </c>
      <c r="B114" s="1" t="s">
        <v>973</v>
      </c>
      <c r="C114" s="1" t="s">
        <v>974</v>
      </c>
      <c r="D114" s="1" t="s">
        <v>975</v>
      </c>
      <c r="F114" s="1" t="s">
        <v>976</v>
      </c>
      <c r="I114" s="1" t="s">
        <v>977</v>
      </c>
      <c r="J114" s="1" t="s">
        <v>978</v>
      </c>
      <c r="K114" s="1" t="s">
        <v>979</v>
      </c>
      <c r="L114" s="1" t="s">
        <v>980</v>
      </c>
      <c r="M114" s="1" t="s">
        <v>981</v>
      </c>
      <c r="N114" s="1" t="s">
        <v>982</v>
      </c>
      <c r="O114" s="1" t="s">
        <v>983</v>
      </c>
    </row>
    <row r="115" s="1" customFormat="1" spans="1:15">
      <c r="A115" s="1" t="s">
        <v>15</v>
      </c>
      <c r="B115" s="1" t="s">
        <v>984</v>
      </c>
      <c r="C115" s="1" t="s">
        <v>95</v>
      </c>
      <c r="D115" s="1" t="s">
        <v>985</v>
      </c>
      <c r="F115" s="1" t="s">
        <v>976</v>
      </c>
      <c r="G115" s="1" t="e">
        <f>-ive</f>
        <v>#NAME?</v>
      </c>
      <c r="I115" s="1" t="s">
        <v>986</v>
      </c>
      <c r="J115" s="1" t="s">
        <v>987</v>
      </c>
      <c r="K115" s="1" t="s">
        <v>988</v>
      </c>
      <c r="L115" s="1" t="s">
        <v>989</v>
      </c>
      <c r="M115" s="1" t="s">
        <v>990</v>
      </c>
      <c r="N115" s="1" t="s">
        <v>991</v>
      </c>
      <c r="O115" s="1" t="s">
        <v>992</v>
      </c>
    </row>
    <row r="116" s="1" customFormat="1" spans="1:15">
      <c r="A116" s="1" t="s">
        <v>15</v>
      </c>
      <c r="B116" s="1" t="s">
        <v>993</v>
      </c>
      <c r="C116" s="1" t="s">
        <v>17</v>
      </c>
      <c r="D116" s="1" t="s">
        <v>994</v>
      </c>
      <c r="F116" s="1" t="s">
        <v>976</v>
      </c>
      <c r="I116" s="1" t="s">
        <v>995</v>
      </c>
      <c r="J116" s="1" t="s">
        <v>996</v>
      </c>
      <c r="K116" s="1" t="s">
        <v>997</v>
      </c>
      <c r="L116" s="1" t="s">
        <v>998</v>
      </c>
      <c r="M116" s="1" t="s">
        <v>999</v>
      </c>
      <c r="N116" s="1" t="s">
        <v>1000</v>
      </c>
      <c r="O116" s="1" t="s">
        <v>1001</v>
      </c>
    </row>
    <row r="117" s="1" customFormat="1" spans="1:15">
      <c r="A117" s="1" t="s">
        <v>15</v>
      </c>
      <c r="B117" s="1" t="s">
        <v>1002</v>
      </c>
      <c r="C117" s="1" t="s">
        <v>37</v>
      </c>
      <c r="D117" s="1" t="s">
        <v>46</v>
      </c>
      <c r="F117" s="1" t="s">
        <v>976</v>
      </c>
      <c r="I117" s="1" t="s">
        <v>1003</v>
      </c>
      <c r="J117" s="1" t="s">
        <v>1004</v>
      </c>
      <c r="K117" s="1" t="s">
        <v>1005</v>
      </c>
      <c r="L117" s="1" t="s">
        <v>1006</v>
      </c>
      <c r="M117" s="1" t="s">
        <v>1007</v>
      </c>
      <c r="N117" s="1" t="s">
        <v>1008</v>
      </c>
      <c r="O117" s="1" t="s">
        <v>1009</v>
      </c>
    </row>
    <row r="118" s="1" customFormat="1" spans="1:15">
      <c r="A118" s="1" t="s">
        <v>15</v>
      </c>
      <c r="B118" s="1" t="s">
        <v>1010</v>
      </c>
      <c r="C118" s="1" t="s">
        <v>17</v>
      </c>
      <c r="D118" s="1" t="s">
        <v>28</v>
      </c>
      <c r="F118" s="1" t="s">
        <v>976</v>
      </c>
      <c r="I118" s="1" t="s">
        <v>1011</v>
      </c>
      <c r="J118" s="1" t="s">
        <v>1012</v>
      </c>
      <c r="K118" s="1" t="s">
        <v>1013</v>
      </c>
      <c r="L118" s="1" t="s">
        <v>1014</v>
      </c>
      <c r="M118" s="1" t="s">
        <v>1015</v>
      </c>
      <c r="N118" s="1" t="s">
        <v>1016</v>
      </c>
      <c r="O118" s="1" t="s">
        <v>1017</v>
      </c>
    </row>
    <row r="119" s="1" customFormat="1" spans="1:15">
      <c r="A119" s="1" t="s">
        <v>15</v>
      </c>
      <c r="B119" s="1" t="s">
        <v>1018</v>
      </c>
      <c r="C119" s="1" t="s">
        <v>37</v>
      </c>
      <c r="D119" s="1" t="s">
        <v>55</v>
      </c>
      <c r="F119" s="1" t="s">
        <v>1019</v>
      </c>
      <c r="G119" s="1" t="e">
        <f>-i</f>
        <v>#NAME?</v>
      </c>
      <c r="H119" s="1" t="e">
        <f>-ent</f>
        <v>#NAME?</v>
      </c>
      <c r="I119" s="1" t="s">
        <v>1020</v>
      </c>
      <c r="J119" s="1" t="s">
        <v>1021</v>
      </c>
      <c r="K119" s="1" t="s">
        <v>1022</v>
      </c>
      <c r="L119" s="1" t="s">
        <v>1023</v>
      </c>
      <c r="M119" s="1" t="s">
        <v>1024</v>
      </c>
      <c r="N119" s="1" t="s">
        <v>1025</v>
      </c>
      <c r="O119" s="1" t="s">
        <v>1026</v>
      </c>
    </row>
    <row r="120" s="1" customFormat="1" spans="1:15">
      <c r="A120" s="1" t="s">
        <v>15</v>
      </c>
      <c r="B120" s="1" t="s">
        <v>1027</v>
      </c>
      <c r="C120" s="1" t="s">
        <v>17</v>
      </c>
      <c r="D120" s="1" t="s">
        <v>1028</v>
      </c>
      <c r="F120" s="1" t="s">
        <v>976</v>
      </c>
      <c r="I120" s="1" t="s">
        <v>1029</v>
      </c>
      <c r="J120" s="1" t="s">
        <v>1030</v>
      </c>
      <c r="K120" s="1" t="s">
        <v>1031</v>
      </c>
      <c r="L120" s="1" t="s">
        <v>1032</v>
      </c>
      <c r="M120" s="1" t="s">
        <v>1033</v>
      </c>
      <c r="N120" s="1" t="s">
        <v>1034</v>
      </c>
      <c r="O120" s="1" t="s">
        <v>1035</v>
      </c>
    </row>
    <row r="121" s="1" customFormat="1" spans="1:15">
      <c r="A121" s="1" t="s">
        <v>15</v>
      </c>
      <c r="B121" s="1" t="s">
        <v>1036</v>
      </c>
      <c r="C121" s="1" t="s">
        <v>37</v>
      </c>
      <c r="F121" s="1" t="s">
        <v>1037</v>
      </c>
      <c r="G121" s="1" t="e">
        <f>-mar</f>
        <v>#NAME?</v>
      </c>
      <c r="I121" s="1" t="s">
        <v>1038</v>
      </c>
      <c r="J121" s="1" t="s">
        <v>1039</v>
      </c>
      <c r="K121" s="1" t="s">
        <v>1040</v>
      </c>
      <c r="L121" s="1" t="s">
        <v>1041</v>
      </c>
      <c r="M121" s="1" t="s">
        <v>1042</v>
      </c>
      <c r="N121" s="1" t="s">
        <v>1043</v>
      </c>
      <c r="O121" s="1" t="s">
        <v>1044</v>
      </c>
    </row>
    <row r="122" s="1" customFormat="1" spans="1:15">
      <c r="A122" s="1" t="s">
        <v>15</v>
      </c>
      <c r="B122" s="1" t="s">
        <v>1045</v>
      </c>
      <c r="C122" s="1" t="s">
        <v>37</v>
      </c>
      <c r="D122" s="1" t="s">
        <v>222</v>
      </c>
      <c r="F122" s="1" t="s">
        <v>1037</v>
      </c>
      <c r="I122" s="1" t="s">
        <v>1046</v>
      </c>
      <c r="J122" s="1" t="s">
        <v>1047</v>
      </c>
      <c r="K122" s="1" t="s">
        <v>1048</v>
      </c>
      <c r="L122" s="1" t="s">
        <v>1049</v>
      </c>
      <c r="M122" s="1" t="s">
        <v>1050</v>
      </c>
      <c r="N122" s="1" t="s">
        <v>1051</v>
      </c>
      <c r="O122" s="1" t="s">
        <v>1052</v>
      </c>
    </row>
    <row r="123" s="1" customFormat="1" spans="1:15">
      <c r="A123" s="1" t="s">
        <v>15</v>
      </c>
      <c r="B123" s="1" t="s">
        <v>1053</v>
      </c>
      <c r="C123" s="1" t="s">
        <v>37</v>
      </c>
      <c r="D123" s="1" t="s">
        <v>1054</v>
      </c>
      <c r="F123" s="1" t="s">
        <v>1037</v>
      </c>
      <c r="I123" s="1" t="s">
        <v>1055</v>
      </c>
      <c r="J123" s="1" t="s">
        <v>1056</v>
      </c>
      <c r="K123" s="1" t="s">
        <v>1057</v>
      </c>
      <c r="L123" s="1" t="s">
        <v>1058</v>
      </c>
      <c r="M123" s="1" t="s">
        <v>1059</v>
      </c>
      <c r="N123" s="1" t="s">
        <v>1060</v>
      </c>
      <c r="O123" s="1" t="s">
        <v>1061</v>
      </c>
    </row>
    <row r="124" s="1" customFormat="1" spans="1:15">
      <c r="A124" s="1" t="s">
        <v>15</v>
      </c>
      <c r="B124" s="1" t="s">
        <v>1062</v>
      </c>
      <c r="C124" s="1" t="s">
        <v>37</v>
      </c>
      <c r="D124" s="1" t="s">
        <v>975</v>
      </c>
      <c r="F124" s="1" t="s">
        <v>1037</v>
      </c>
      <c r="I124" s="1" t="s">
        <v>1063</v>
      </c>
      <c r="J124" s="1" t="s">
        <v>1064</v>
      </c>
      <c r="K124" s="1" t="s">
        <v>1065</v>
      </c>
      <c r="L124" s="1" t="s">
        <v>1066</v>
      </c>
      <c r="M124" s="1" t="s">
        <v>1067</v>
      </c>
      <c r="N124" s="1" t="s">
        <v>1068</v>
      </c>
      <c r="O124" s="1" t="s">
        <v>1069</v>
      </c>
    </row>
    <row r="125" s="1" customFormat="1" spans="1:15">
      <c r="A125" s="1" t="s">
        <v>15</v>
      </c>
      <c r="B125" s="1" t="s">
        <v>1070</v>
      </c>
      <c r="C125" s="1" t="s">
        <v>37</v>
      </c>
      <c r="D125" s="1" t="s">
        <v>1071</v>
      </c>
      <c r="F125" s="1" t="s">
        <v>1037</v>
      </c>
      <c r="I125" s="1" t="s">
        <v>1072</v>
      </c>
      <c r="J125" s="1" t="s">
        <v>1073</v>
      </c>
      <c r="K125" s="1" t="s">
        <v>1074</v>
      </c>
      <c r="L125" s="1" t="s">
        <v>1075</v>
      </c>
      <c r="M125" s="1" t="s">
        <v>1076</v>
      </c>
      <c r="N125" s="1" t="s">
        <v>1077</v>
      </c>
      <c r="O125" s="1" t="s">
        <v>1078</v>
      </c>
    </row>
    <row r="126" s="1" customFormat="1" spans="1:15">
      <c r="A126" s="1" t="s">
        <v>15</v>
      </c>
      <c r="B126" s="1" t="s">
        <v>1079</v>
      </c>
      <c r="C126" s="1" t="s">
        <v>37</v>
      </c>
      <c r="D126" s="1" t="s">
        <v>1080</v>
      </c>
      <c r="F126" s="1" t="s">
        <v>1037</v>
      </c>
      <c r="I126" s="1" t="s">
        <v>1081</v>
      </c>
      <c r="J126" s="1" t="s">
        <v>1082</v>
      </c>
      <c r="K126" s="1" t="s">
        <v>1083</v>
      </c>
      <c r="L126" s="1" t="s">
        <v>1084</v>
      </c>
      <c r="M126" s="1" t="s">
        <v>1085</v>
      </c>
      <c r="N126" s="1" t="s">
        <v>1086</v>
      </c>
      <c r="O126" s="1" t="s">
        <v>1087</v>
      </c>
    </row>
    <row r="127" s="1" customFormat="1" spans="1:15">
      <c r="A127" s="1" t="s">
        <v>15</v>
      </c>
      <c r="B127" s="1" t="s">
        <v>1088</v>
      </c>
      <c r="C127" s="1" t="s">
        <v>37</v>
      </c>
      <c r="D127" s="1" t="s">
        <v>470</v>
      </c>
      <c r="F127" s="1" t="s">
        <v>1037</v>
      </c>
      <c r="I127" s="1" t="s">
        <v>1089</v>
      </c>
      <c r="J127" s="1" t="s">
        <v>1090</v>
      </c>
      <c r="K127" s="1" t="s">
        <v>1091</v>
      </c>
      <c r="L127" s="1" t="s">
        <v>1092</v>
      </c>
      <c r="M127" s="1" t="s">
        <v>1093</v>
      </c>
      <c r="N127" s="1" t="s">
        <v>1094</v>
      </c>
      <c r="O127" s="1" t="s">
        <v>1095</v>
      </c>
    </row>
    <row r="128" s="1" customFormat="1" spans="1:15">
      <c r="A128" s="1" t="s">
        <v>15</v>
      </c>
      <c r="B128" s="1" t="s">
        <v>1096</v>
      </c>
      <c r="C128" s="1" t="s">
        <v>37</v>
      </c>
      <c r="D128" s="1" t="s">
        <v>496</v>
      </c>
      <c r="F128" s="1" t="s">
        <v>1037</v>
      </c>
      <c r="I128" s="1" t="s">
        <v>1097</v>
      </c>
      <c r="J128" s="1" t="s">
        <v>1098</v>
      </c>
      <c r="K128" s="1" t="s">
        <v>1099</v>
      </c>
      <c r="L128" s="1" t="s">
        <v>1100</v>
      </c>
      <c r="M128" s="1" t="s">
        <v>1101</v>
      </c>
      <c r="N128" s="1" t="s">
        <v>1102</v>
      </c>
      <c r="O128" s="1" t="s">
        <v>1103</v>
      </c>
    </row>
    <row r="129" s="1" customFormat="1" spans="1:15">
      <c r="A129" s="1" t="s">
        <v>15</v>
      </c>
      <c r="B129" s="1" t="s">
        <v>1104</v>
      </c>
      <c r="C129" s="1" t="s">
        <v>37</v>
      </c>
      <c r="D129" s="1" t="s">
        <v>1105</v>
      </c>
      <c r="F129" s="1" t="s">
        <v>1037</v>
      </c>
      <c r="I129" s="1" t="s">
        <v>1106</v>
      </c>
      <c r="J129" s="1" t="s">
        <v>1107</v>
      </c>
      <c r="K129" s="1" t="s">
        <v>1108</v>
      </c>
      <c r="L129" s="1" t="s">
        <v>1109</v>
      </c>
      <c r="M129" s="1" t="s">
        <v>1110</v>
      </c>
      <c r="N129" s="1" t="s">
        <v>1111</v>
      </c>
      <c r="O129" s="1" t="s">
        <v>1112</v>
      </c>
    </row>
    <row r="130" s="1" customFormat="1" spans="1:15">
      <c r="A130" s="1" t="s">
        <v>15</v>
      </c>
      <c r="B130" s="1" t="s">
        <v>1113</v>
      </c>
      <c r="C130" s="1" t="s">
        <v>37</v>
      </c>
      <c r="D130" s="1" t="s">
        <v>842</v>
      </c>
      <c r="F130" s="1" t="s">
        <v>1037</v>
      </c>
      <c r="I130" s="1" t="s">
        <v>1114</v>
      </c>
      <c r="J130" s="1" t="s">
        <v>1115</v>
      </c>
      <c r="K130" s="1" t="s">
        <v>1116</v>
      </c>
      <c r="L130" s="1" t="s">
        <v>1117</v>
      </c>
      <c r="M130" s="1" t="s">
        <v>1118</v>
      </c>
      <c r="N130" s="1" t="s">
        <v>1119</v>
      </c>
      <c r="O130" s="1" t="s">
        <v>1120</v>
      </c>
    </row>
    <row r="131" s="1" customFormat="1" spans="1:15">
      <c r="A131" s="1" t="s">
        <v>15</v>
      </c>
      <c r="B131" s="1" t="s">
        <v>1121</v>
      </c>
      <c r="C131" s="1" t="s">
        <v>965</v>
      </c>
      <c r="F131" s="1" t="s">
        <v>1122</v>
      </c>
      <c r="G131" s="1" t="e">
        <f>-e</f>
        <v>#NAME?</v>
      </c>
      <c r="I131" s="1" t="s">
        <v>1123</v>
      </c>
      <c r="J131" s="1" t="s">
        <v>1124</v>
      </c>
      <c r="K131" s="1" t="s">
        <v>1125</v>
      </c>
      <c r="L131" s="1" t="s">
        <v>1126</v>
      </c>
      <c r="M131" s="1" t="s">
        <v>1127</v>
      </c>
      <c r="N131" s="1" t="s">
        <v>1128</v>
      </c>
      <c r="O131" s="1" t="s">
        <v>1129</v>
      </c>
    </row>
    <row r="132" s="1" customFormat="1" spans="1:15">
      <c r="A132" s="1" t="s">
        <v>15</v>
      </c>
      <c r="B132" s="1" t="s">
        <v>1130</v>
      </c>
      <c r="C132" s="1" t="s">
        <v>17</v>
      </c>
      <c r="D132" s="1" t="s">
        <v>994</v>
      </c>
      <c r="F132" s="1" t="s">
        <v>1122</v>
      </c>
      <c r="G132" s="1" t="e">
        <f>-e</f>
        <v>#NAME?</v>
      </c>
      <c r="I132" s="1" t="s">
        <v>1131</v>
      </c>
      <c r="J132" s="1" t="s">
        <v>1132</v>
      </c>
      <c r="K132" s="1" t="s">
        <v>1133</v>
      </c>
      <c r="L132" s="1" t="s">
        <v>1134</v>
      </c>
      <c r="M132" s="1" t="s">
        <v>1135</v>
      </c>
      <c r="N132" s="1" t="s">
        <v>1136</v>
      </c>
      <c r="O132" s="1" t="s">
        <v>1137</v>
      </c>
    </row>
    <row r="133" s="1" customFormat="1" spans="1:15">
      <c r="A133" s="1" t="s">
        <v>15</v>
      </c>
      <c r="B133" s="1" t="s">
        <v>1138</v>
      </c>
      <c r="C133" s="1" t="s">
        <v>17</v>
      </c>
      <c r="D133" s="1" t="s">
        <v>46</v>
      </c>
      <c r="F133" s="1" t="s">
        <v>1122</v>
      </c>
      <c r="G133" s="1" t="e">
        <f>-e</f>
        <v>#NAME?</v>
      </c>
      <c r="I133" s="1" t="s">
        <v>1139</v>
      </c>
      <c r="J133" s="1" t="s">
        <v>1140</v>
      </c>
      <c r="K133" s="1" t="s">
        <v>1141</v>
      </c>
      <c r="L133" s="1" t="s">
        <v>1142</v>
      </c>
      <c r="M133" s="1" t="s">
        <v>1143</v>
      </c>
      <c r="N133" s="1" t="s">
        <v>1144</v>
      </c>
      <c r="O133" s="1" t="s">
        <v>1145</v>
      </c>
    </row>
    <row r="134" s="1" customFormat="1" spans="1:15">
      <c r="A134" s="1" t="s">
        <v>15</v>
      </c>
      <c r="B134" s="1" t="s">
        <v>1146</v>
      </c>
      <c r="C134" s="1" t="s">
        <v>1147</v>
      </c>
      <c r="D134" s="1" t="s">
        <v>1148</v>
      </c>
      <c r="F134" s="1" t="s">
        <v>1122</v>
      </c>
      <c r="G134" s="1" t="e">
        <f>-e</f>
        <v>#NAME?</v>
      </c>
      <c r="I134" s="1" t="s">
        <v>1149</v>
      </c>
      <c r="J134" s="1" t="s">
        <v>1150</v>
      </c>
      <c r="K134" s="1" t="s">
        <v>1151</v>
      </c>
      <c r="L134" s="1" t="s">
        <v>1152</v>
      </c>
      <c r="M134" s="1" t="s">
        <v>1153</v>
      </c>
      <c r="N134" s="1" t="s">
        <v>1154</v>
      </c>
      <c r="O134" s="1" t="s">
        <v>1155</v>
      </c>
    </row>
    <row r="135" s="1" customFormat="1" spans="1:15">
      <c r="A135" s="1" t="s">
        <v>15</v>
      </c>
      <c r="B135" s="1" t="s">
        <v>1156</v>
      </c>
      <c r="C135" s="1" t="s">
        <v>95</v>
      </c>
      <c r="D135" s="1" t="s">
        <v>975</v>
      </c>
      <c r="F135" s="1" t="s">
        <v>1122</v>
      </c>
      <c r="G135" s="1" t="e">
        <f>-e</f>
        <v>#NAME?</v>
      </c>
      <c r="I135" s="1" t="s">
        <v>1157</v>
      </c>
      <c r="K135" s="1" t="s">
        <v>1158</v>
      </c>
      <c r="L135" s="1" t="s">
        <v>1159</v>
      </c>
      <c r="M135" s="1" t="s">
        <v>1160</v>
      </c>
      <c r="N135" s="1" t="s">
        <v>1161</v>
      </c>
      <c r="O135" s="1" t="s">
        <v>1162</v>
      </c>
    </row>
    <row r="136" s="1" customFormat="1" spans="1:15">
      <c r="A136" s="1" t="s">
        <v>15</v>
      </c>
      <c r="B136" s="1" t="s">
        <v>1163</v>
      </c>
      <c r="C136" s="1" t="s">
        <v>37</v>
      </c>
      <c r="D136" s="1" t="s">
        <v>55</v>
      </c>
      <c r="F136" s="1" t="s">
        <v>1122</v>
      </c>
      <c r="G136" s="1" t="e">
        <f>-ion</f>
        <v>#NAME?</v>
      </c>
      <c r="I136" s="1" t="s">
        <v>1164</v>
      </c>
      <c r="K136" s="1" t="s">
        <v>1165</v>
      </c>
      <c r="L136" s="1" t="s">
        <v>1166</v>
      </c>
      <c r="M136" s="1" t="s">
        <v>1167</v>
      </c>
      <c r="N136" s="1" t="s">
        <v>1168</v>
      </c>
      <c r="O136" s="1" t="s">
        <v>1169</v>
      </c>
    </row>
    <row r="137" s="1" customFormat="1" spans="1:15">
      <c r="A137" s="1" t="s">
        <v>15</v>
      </c>
      <c r="B137" s="1" t="s">
        <v>1170</v>
      </c>
      <c r="C137" s="1" t="s">
        <v>37</v>
      </c>
      <c r="D137" s="1" t="s">
        <v>1028</v>
      </c>
      <c r="F137" s="1" t="s">
        <v>1122</v>
      </c>
      <c r="G137" s="1" t="e">
        <f>-ion</f>
        <v>#NAME?</v>
      </c>
      <c r="I137" s="1" t="s">
        <v>1171</v>
      </c>
      <c r="K137" s="1" t="s">
        <v>1172</v>
      </c>
      <c r="L137" s="1" t="s">
        <v>1173</v>
      </c>
      <c r="M137" s="1" t="s">
        <v>1174</v>
      </c>
      <c r="N137" s="1" t="s">
        <v>1175</v>
      </c>
      <c r="O137" s="1" t="s">
        <v>1176</v>
      </c>
    </row>
    <row r="138" s="1" customFormat="1" spans="1:15">
      <c r="A138" s="1" t="s">
        <v>15</v>
      </c>
      <c r="B138" s="1" t="s">
        <v>1177</v>
      </c>
      <c r="C138" s="1" t="s">
        <v>17</v>
      </c>
      <c r="D138" s="1" t="s">
        <v>1178</v>
      </c>
      <c r="F138" s="1" t="s">
        <v>1122</v>
      </c>
      <c r="G138" s="1" t="e">
        <f>-e</f>
        <v>#NAME?</v>
      </c>
      <c r="I138" s="1" t="s">
        <v>1179</v>
      </c>
      <c r="K138" s="1" t="s">
        <v>1180</v>
      </c>
      <c r="L138" s="1" t="s">
        <v>1181</v>
      </c>
      <c r="M138" s="1" t="s">
        <v>1182</v>
      </c>
      <c r="N138" s="1" t="s">
        <v>1183</v>
      </c>
      <c r="O138" s="1" t="s">
        <v>1184</v>
      </c>
    </row>
    <row r="139" s="1" customFormat="1" spans="1:15">
      <c r="A139" s="1" t="s">
        <v>15</v>
      </c>
      <c r="B139" s="1" t="s">
        <v>1185</v>
      </c>
      <c r="C139" s="1" t="s">
        <v>37</v>
      </c>
      <c r="D139" s="1" t="s">
        <v>46</v>
      </c>
      <c r="F139" s="1" t="s">
        <v>1122</v>
      </c>
      <c r="G139" s="1" t="e">
        <f>-ion</f>
        <v>#NAME?</v>
      </c>
      <c r="I139" s="1" t="s">
        <v>1186</v>
      </c>
      <c r="K139" s="1" t="s">
        <v>1187</v>
      </c>
      <c r="L139" s="1" t="s">
        <v>1188</v>
      </c>
      <c r="M139" s="1" t="s">
        <v>1189</v>
      </c>
      <c r="N139" s="1" t="s">
        <v>1190</v>
      </c>
      <c r="O139" s="1" t="s">
        <v>1191</v>
      </c>
    </row>
    <row r="140" s="1" customFormat="1" spans="1:15">
      <c r="A140" s="1" t="s">
        <v>15</v>
      </c>
      <c r="B140" s="1" t="s">
        <v>1192</v>
      </c>
      <c r="C140" s="1" t="s">
        <v>37</v>
      </c>
      <c r="D140" s="1" t="s">
        <v>994</v>
      </c>
      <c r="F140" s="1" t="s">
        <v>1122</v>
      </c>
      <c r="G140" s="1" t="e">
        <f>-al</f>
        <v>#NAME?</v>
      </c>
      <c r="I140" s="1" t="s">
        <v>1193</v>
      </c>
      <c r="K140" s="1" t="s">
        <v>1194</v>
      </c>
      <c r="L140" s="1" t="s">
        <v>1195</v>
      </c>
      <c r="M140" s="1" t="s">
        <v>1196</v>
      </c>
      <c r="N140" s="1" t="s">
        <v>1197</v>
      </c>
      <c r="O140" s="1" t="s">
        <v>1198</v>
      </c>
    </row>
    <row r="141" s="1" customFormat="1" spans="1:15">
      <c r="A141" s="1" t="s">
        <v>15</v>
      </c>
      <c r="B141" s="1" t="s">
        <v>1199</v>
      </c>
      <c r="C141" s="1" t="s">
        <v>37</v>
      </c>
      <c r="D141" s="1" t="s">
        <v>1200</v>
      </c>
      <c r="F141" s="1" t="s">
        <v>1122</v>
      </c>
      <c r="G141" s="1" t="e">
        <f>-ion</f>
        <v>#NAME?</v>
      </c>
      <c r="I141" s="1" t="s">
        <v>1201</v>
      </c>
      <c r="K141" s="1" t="s">
        <v>1202</v>
      </c>
      <c r="L141" s="1" t="s">
        <v>1203</v>
      </c>
      <c r="M141" s="1" t="s">
        <v>1204</v>
      </c>
      <c r="N141" s="1" t="s">
        <v>1205</v>
      </c>
      <c r="O141" s="1" t="s">
        <v>1206</v>
      </c>
    </row>
    <row r="142" s="1" customFormat="1" spans="1:15">
      <c r="A142" s="1" t="s">
        <v>15</v>
      </c>
      <c r="B142" s="1" t="s">
        <v>1207</v>
      </c>
      <c r="C142" s="1" t="s">
        <v>95</v>
      </c>
      <c r="F142" s="1" t="s">
        <v>1122</v>
      </c>
      <c r="G142" s="1" t="e">
        <f>-ible</f>
        <v>#NAME?</v>
      </c>
      <c r="I142" s="1" t="s">
        <v>1208</v>
      </c>
      <c r="K142" s="1" t="s">
        <v>1209</v>
      </c>
      <c r="L142" s="1" t="s">
        <v>1210</v>
      </c>
      <c r="M142" s="1" t="s">
        <v>1211</v>
      </c>
      <c r="N142" s="1" t="s">
        <v>1212</v>
      </c>
      <c r="O142" s="1" t="s">
        <v>1213</v>
      </c>
    </row>
    <row r="143" s="1" customFormat="1" spans="1:15">
      <c r="A143" s="1" t="s">
        <v>15</v>
      </c>
      <c r="B143" s="1" t="s">
        <v>1214</v>
      </c>
      <c r="C143" s="1" t="s">
        <v>37</v>
      </c>
      <c r="D143" s="1" t="s">
        <v>1215</v>
      </c>
      <c r="F143" s="1" t="s">
        <v>1216</v>
      </c>
      <c r="G143" s="1" t="e">
        <f>-y</f>
        <v>#NAME?</v>
      </c>
      <c r="I143" s="1" t="s">
        <v>1217</v>
      </c>
      <c r="J143" s="1" t="s">
        <v>1218</v>
      </c>
      <c r="K143" s="1" t="s">
        <v>1219</v>
      </c>
      <c r="L143" s="1" t="s">
        <v>1220</v>
      </c>
      <c r="M143" s="1" t="s">
        <v>1221</v>
      </c>
      <c r="N143" s="1" t="s">
        <v>1222</v>
      </c>
      <c r="O143" s="1" t="s">
        <v>1223</v>
      </c>
    </row>
    <row r="144" s="1" customFormat="1" spans="1:15">
      <c r="A144" s="1" t="s">
        <v>15</v>
      </c>
      <c r="B144" s="1" t="s">
        <v>1224</v>
      </c>
      <c r="C144" s="1" t="s">
        <v>37</v>
      </c>
      <c r="D144" s="1" t="s">
        <v>1215</v>
      </c>
      <c r="F144" s="1" t="s">
        <v>1225</v>
      </c>
      <c r="G144" s="1" t="e">
        <f>-y</f>
        <v>#NAME?</v>
      </c>
      <c r="I144" s="1" t="s">
        <v>1226</v>
      </c>
      <c r="J144" s="1" t="s">
        <v>1227</v>
      </c>
      <c r="K144" s="1" t="s">
        <v>1228</v>
      </c>
      <c r="L144" s="1" t="s">
        <v>1229</v>
      </c>
      <c r="M144" s="1" t="s">
        <v>1230</v>
      </c>
      <c r="N144" s="1" t="s">
        <v>1231</v>
      </c>
      <c r="O144" s="1" t="s">
        <v>1232</v>
      </c>
    </row>
    <row r="145" s="1" customFormat="1" spans="1:15">
      <c r="A145" s="1" t="s">
        <v>15</v>
      </c>
      <c r="B145" s="1" t="s">
        <v>1233</v>
      </c>
      <c r="C145" s="1" t="s">
        <v>37</v>
      </c>
      <c r="D145" s="1" t="s">
        <v>1215</v>
      </c>
      <c r="F145" s="1" t="s">
        <v>1234</v>
      </c>
      <c r="G145" s="1" t="e">
        <f>-y</f>
        <v>#NAME?</v>
      </c>
      <c r="I145" s="1" t="s">
        <v>1235</v>
      </c>
      <c r="J145" s="1" t="s">
        <v>1236</v>
      </c>
      <c r="K145" s="1" t="s">
        <v>1237</v>
      </c>
      <c r="L145" s="1" t="s">
        <v>1238</v>
      </c>
      <c r="M145" s="1" t="s">
        <v>1239</v>
      </c>
      <c r="N145" s="1" t="s">
        <v>1240</v>
      </c>
      <c r="O145" s="1" t="s">
        <v>1241</v>
      </c>
    </row>
    <row r="146" s="1" customFormat="1" spans="1:15">
      <c r="A146" s="1" t="s">
        <v>15</v>
      </c>
      <c r="B146" s="1" t="s">
        <v>1242</v>
      </c>
      <c r="C146" s="1" t="s">
        <v>95</v>
      </c>
      <c r="D146" s="1" t="s">
        <v>1215</v>
      </c>
      <c r="F146" s="1" t="s">
        <v>1243</v>
      </c>
      <c r="G146" s="1" t="e">
        <f>-al</f>
        <v>#NAME?</v>
      </c>
      <c r="I146" s="1" t="s">
        <v>1244</v>
      </c>
      <c r="J146" s="1" t="s">
        <v>1245</v>
      </c>
      <c r="K146" s="1" t="s">
        <v>1246</v>
      </c>
      <c r="L146" s="1" t="s">
        <v>1247</v>
      </c>
      <c r="M146" s="1" t="s">
        <v>1248</v>
      </c>
      <c r="N146" s="1" t="s">
        <v>1249</v>
      </c>
      <c r="O146" s="1" t="s">
        <v>1250</v>
      </c>
    </row>
    <row r="147" s="1" customFormat="1" spans="1:15">
      <c r="A147" s="1" t="s">
        <v>15</v>
      </c>
      <c r="B147" s="1" t="s">
        <v>1251</v>
      </c>
      <c r="C147" s="1" t="s">
        <v>37</v>
      </c>
      <c r="D147" s="1" t="s">
        <v>1215</v>
      </c>
      <c r="F147" s="1" t="s">
        <v>1252</v>
      </c>
      <c r="G147" s="1" t="e">
        <f>-ics</f>
        <v>#NAME?</v>
      </c>
      <c r="I147" s="1" t="s">
        <v>1253</v>
      </c>
      <c r="J147" s="1" t="s">
        <v>1254</v>
      </c>
      <c r="K147" s="1" t="s">
        <v>1255</v>
      </c>
      <c r="L147" s="1" t="s">
        <v>1256</v>
      </c>
      <c r="M147" s="1" t="s">
        <v>1257</v>
      </c>
      <c r="N147" s="1" t="s">
        <v>1258</v>
      </c>
      <c r="O147" s="1" t="s">
        <v>1259</v>
      </c>
    </row>
    <row r="148" s="1" customFormat="1" spans="1:15">
      <c r="A148" s="1" t="s">
        <v>15</v>
      </c>
      <c r="B148" s="1" t="s">
        <v>1260</v>
      </c>
      <c r="C148" s="1" t="s">
        <v>37</v>
      </c>
      <c r="D148" s="1" t="s">
        <v>1215</v>
      </c>
      <c r="F148" s="1" t="s">
        <v>1261</v>
      </c>
      <c r="G148" s="1" t="e">
        <f>-ics</f>
        <v>#NAME?</v>
      </c>
      <c r="I148" s="1" t="s">
        <v>1262</v>
      </c>
      <c r="J148" s="1" t="s">
        <v>1263</v>
      </c>
      <c r="K148" s="1" t="s">
        <v>1264</v>
      </c>
      <c r="L148" s="1" t="s">
        <v>1265</v>
      </c>
      <c r="M148" s="1" t="s">
        <v>1266</v>
      </c>
      <c r="N148" s="1" t="s">
        <v>1267</v>
      </c>
      <c r="O148" s="1" t="s">
        <v>1268</v>
      </c>
    </row>
    <row r="149" s="1" customFormat="1" spans="1:15">
      <c r="A149" s="1" t="s">
        <v>15</v>
      </c>
      <c r="B149" s="1" t="s">
        <v>1269</v>
      </c>
      <c r="C149" s="1" t="s">
        <v>37</v>
      </c>
      <c r="D149" s="1" t="s">
        <v>1215</v>
      </c>
      <c r="F149" s="1" t="s">
        <v>1270</v>
      </c>
      <c r="G149" s="1" t="e">
        <f>-ence</f>
        <v>#NAME?</v>
      </c>
      <c r="I149" s="1" t="s">
        <v>1271</v>
      </c>
      <c r="J149" s="1" t="s">
        <v>1272</v>
      </c>
      <c r="K149" s="1" t="s">
        <v>1273</v>
      </c>
      <c r="L149" s="1" t="s">
        <v>1274</v>
      </c>
      <c r="M149" s="1" t="s">
        <v>1275</v>
      </c>
      <c r="N149" s="1" t="s">
        <v>1276</v>
      </c>
      <c r="O149" s="1" t="s">
        <v>1277</v>
      </c>
    </row>
    <row r="150" s="1" customFormat="1" spans="1:15">
      <c r="A150" s="1" t="s">
        <v>15</v>
      </c>
      <c r="B150" s="1" t="s">
        <v>1278</v>
      </c>
      <c r="C150" s="1" t="s">
        <v>95</v>
      </c>
      <c r="D150" s="1" t="s">
        <v>1215</v>
      </c>
      <c r="F150" s="1" t="s">
        <v>1279</v>
      </c>
      <c r="G150" s="1" t="e">
        <f>-ic</f>
        <v>#NAME?</v>
      </c>
      <c r="I150" s="1" t="s">
        <v>1280</v>
      </c>
      <c r="J150" s="1" t="s">
        <v>1281</v>
      </c>
      <c r="K150" s="1" t="s">
        <v>1282</v>
      </c>
      <c r="L150" s="1" t="s">
        <v>1283</v>
      </c>
      <c r="M150" s="1" t="s">
        <v>1284</v>
      </c>
      <c r="N150" s="1" t="s">
        <v>1285</v>
      </c>
      <c r="O150" s="1" t="s">
        <v>1286</v>
      </c>
    </row>
    <row r="151" s="1" customFormat="1" spans="1:15">
      <c r="A151" s="1" t="s">
        <v>15</v>
      </c>
      <c r="B151" s="1" t="s">
        <v>1287</v>
      </c>
      <c r="C151" s="1" t="s">
        <v>95</v>
      </c>
      <c r="D151" s="1" t="s">
        <v>1215</v>
      </c>
      <c r="F151" s="1" t="s">
        <v>1216</v>
      </c>
      <c r="G151" s="1" t="e">
        <f>-ic</f>
        <v>#NAME?</v>
      </c>
      <c r="H151" s="1" t="e">
        <f>-al</f>
        <v>#NAME?</v>
      </c>
      <c r="I151" s="1" t="s">
        <v>1288</v>
      </c>
      <c r="J151" s="1" t="s">
        <v>1289</v>
      </c>
      <c r="K151" s="1" t="s">
        <v>1290</v>
      </c>
      <c r="L151" s="1" t="s">
        <v>1291</v>
      </c>
      <c r="M151" s="1" t="s">
        <v>1292</v>
      </c>
      <c r="N151" s="1" t="s">
        <v>1293</v>
      </c>
      <c r="O151" s="1" t="s">
        <v>1294</v>
      </c>
    </row>
    <row r="152" s="1" customFormat="1" spans="1:15">
      <c r="A152" s="1" t="s">
        <v>15</v>
      </c>
      <c r="B152" s="1" t="s">
        <v>1295</v>
      </c>
      <c r="C152" s="1" t="s">
        <v>37</v>
      </c>
      <c r="D152" s="1" t="s">
        <v>1215</v>
      </c>
      <c r="F152" s="1" t="s">
        <v>1225</v>
      </c>
      <c r="G152" s="1" t="e">
        <f>-ist</f>
        <v>#NAME?</v>
      </c>
      <c r="I152" s="1" t="s">
        <v>1296</v>
      </c>
      <c r="J152" s="1" t="s">
        <v>1297</v>
      </c>
      <c r="K152" s="1" t="s">
        <v>1298</v>
      </c>
      <c r="L152" s="1" t="s">
        <v>1299</v>
      </c>
      <c r="M152" s="1" t="s">
        <v>1300</v>
      </c>
      <c r="N152" s="1" t="s">
        <v>1301</v>
      </c>
      <c r="O152" s="1" t="s">
        <v>1302</v>
      </c>
    </row>
    <row r="153" s="1" customFormat="1" spans="1:15">
      <c r="A153" s="1" t="s">
        <v>15</v>
      </c>
      <c r="B153" s="1" t="s">
        <v>1303</v>
      </c>
      <c r="C153" s="1" t="s">
        <v>37</v>
      </c>
      <c r="D153" s="1" t="s">
        <v>1304</v>
      </c>
      <c r="F153" s="1" t="s">
        <v>1216</v>
      </c>
      <c r="I153" s="1" t="s">
        <v>1305</v>
      </c>
      <c r="J153" s="1" t="s">
        <v>1306</v>
      </c>
      <c r="K153" s="1" t="s">
        <v>1307</v>
      </c>
      <c r="L153" s="1" t="s">
        <v>1308</v>
      </c>
      <c r="M153" s="1" t="s">
        <v>1309</v>
      </c>
      <c r="N153" s="1" t="s">
        <v>1310</v>
      </c>
      <c r="O153" s="1" t="s">
        <v>1311</v>
      </c>
    </row>
    <row r="154" s="1" customFormat="1" spans="1:15">
      <c r="A154" s="1" t="s">
        <v>15</v>
      </c>
      <c r="B154" s="1" t="s">
        <v>1312</v>
      </c>
      <c r="C154" s="1" t="s">
        <v>37</v>
      </c>
      <c r="D154" s="1" t="s">
        <v>1313</v>
      </c>
      <c r="F154" s="1" t="s">
        <v>1216</v>
      </c>
      <c r="G154" s="1" t="e">
        <f>-y</f>
        <v>#NAME?</v>
      </c>
      <c r="I154" s="1" t="s">
        <v>1314</v>
      </c>
      <c r="J154" s="1" t="s">
        <v>1315</v>
      </c>
      <c r="K154" s="1" t="s">
        <v>1316</v>
      </c>
      <c r="L154" s="1" t="s">
        <v>1317</v>
      </c>
      <c r="M154" s="1" t="s">
        <v>1318</v>
      </c>
      <c r="N154" s="1" t="s">
        <v>1319</v>
      </c>
      <c r="O154" s="1" t="s">
        <v>1320</v>
      </c>
    </row>
    <row r="155" s="1" customFormat="1" spans="1:15">
      <c r="A155" s="1" t="s">
        <v>15</v>
      </c>
      <c r="B155" s="1" t="s">
        <v>1321</v>
      </c>
      <c r="C155" s="1" t="s">
        <v>37</v>
      </c>
      <c r="D155" s="1" t="s">
        <v>1322</v>
      </c>
      <c r="F155" s="1" t="s">
        <v>1216</v>
      </c>
      <c r="I155" s="1" t="s">
        <v>1323</v>
      </c>
      <c r="J155" s="1" t="s">
        <v>1324</v>
      </c>
      <c r="K155" s="1" t="s">
        <v>1325</v>
      </c>
      <c r="L155" s="1" t="s">
        <v>1326</v>
      </c>
      <c r="M155" s="1" t="s">
        <v>1327</v>
      </c>
      <c r="N155" s="1" t="s">
        <v>1328</v>
      </c>
      <c r="O155" s="1" t="s">
        <v>1329</v>
      </c>
    </row>
    <row r="156" s="1" customFormat="1" spans="1:15">
      <c r="A156" s="1" t="s">
        <v>15</v>
      </c>
      <c r="B156" s="1" t="s">
        <v>1330</v>
      </c>
      <c r="C156" s="1" t="s">
        <v>974</v>
      </c>
      <c r="D156" s="1" t="s">
        <v>1331</v>
      </c>
      <c r="F156" s="1" t="s">
        <v>1216</v>
      </c>
      <c r="I156" s="1" t="s">
        <v>1332</v>
      </c>
      <c r="J156" s="1" t="s">
        <v>1333</v>
      </c>
      <c r="K156" s="1" t="s">
        <v>1334</v>
      </c>
      <c r="L156" s="1" t="s">
        <v>1335</v>
      </c>
      <c r="M156" s="1" t="s">
        <v>1336</v>
      </c>
      <c r="N156" s="1" t="s">
        <v>1337</v>
      </c>
      <c r="O156" s="1" t="s">
        <v>1338</v>
      </c>
    </row>
    <row r="157" s="1" customFormat="1" spans="1:15">
      <c r="A157" s="1" t="s">
        <v>15</v>
      </c>
      <c r="B157" s="1" t="s">
        <v>1339</v>
      </c>
      <c r="C157" s="1" t="s">
        <v>974</v>
      </c>
      <c r="D157" s="1" t="s">
        <v>1054</v>
      </c>
      <c r="F157" s="1" t="s">
        <v>1216</v>
      </c>
      <c r="I157" s="1" t="s">
        <v>1340</v>
      </c>
      <c r="J157" s="1" t="s">
        <v>1056</v>
      </c>
      <c r="K157" s="1" t="s">
        <v>1341</v>
      </c>
      <c r="L157" s="1" t="s">
        <v>1342</v>
      </c>
      <c r="M157" s="1" t="s">
        <v>1343</v>
      </c>
      <c r="N157" s="1" t="s">
        <v>1344</v>
      </c>
      <c r="O157" s="1" t="s">
        <v>1345</v>
      </c>
    </row>
    <row r="158" s="1" customFormat="1" spans="1:15">
      <c r="A158" s="1" t="s">
        <v>15</v>
      </c>
      <c r="B158" s="1" t="s">
        <v>1214</v>
      </c>
      <c r="C158" s="1" t="s">
        <v>37</v>
      </c>
      <c r="D158" s="1" t="s">
        <v>1215</v>
      </c>
      <c r="F158" s="1" t="s">
        <v>1216</v>
      </c>
      <c r="G158" s="1" t="e">
        <f>-y</f>
        <v>#NAME?</v>
      </c>
      <c r="I158" s="1" t="s">
        <v>1346</v>
      </c>
      <c r="J158" s="1" t="s">
        <v>1218</v>
      </c>
      <c r="K158" s="1" t="s">
        <v>1219</v>
      </c>
      <c r="L158" s="1" t="s">
        <v>1347</v>
      </c>
      <c r="M158" s="1" t="s">
        <v>1348</v>
      </c>
      <c r="N158" s="1" t="s">
        <v>1349</v>
      </c>
      <c r="O158" s="1" t="s">
        <v>1350</v>
      </c>
    </row>
    <row r="159" s="1" customFormat="1" spans="1:15">
      <c r="A159" s="1" t="s">
        <v>15</v>
      </c>
      <c r="B159" s="1" t="s">
        <v>1351</v>
      </c>
      <c r="C159" s="1" t="s">
        <v>95</v>
      </c>
      <c r="F159" s="1" t="s">
        <v>1216</v>
      </c>
      <c r="G159" s="1" t="e">
        <f>-ic</f>
        <v>#NAME?</v>
      </c>
      <c r="I159" s="1" t="s">
        <v>1352</v>
      </c>
      <c r="J159" s="1" t="s">
        <v>1353</v>
      </c>
      <c r="K159" s="1" t="s">
        <v>1354</v>
      </c>
      <c r="L159" s="1" t="s">
        <v>1355</v>
      </c>
      <c r="M159" s="1" t="s">
        <v>1356</v>
      </c>
      <c r="N159" s="1" t="s">
        <v>1357</v>
      </c>
      <c r="O159" s="1" t="s">
        <v>1358</v>
      </c>
    </row>
    <row r="160" s="1" customFormat="1" spans="1:15">
      <c r="A160" s="1" t="s">
        <v>15</v>
      </c>
      <c r="B160" s="1" t="s">
        <v>1359</v>
      </c>
      <c r="C160" s="1" t="s">
        <v>37</v>
      </c>
      <c r="D160" s="1" t="s">
        <v>1360</v>
      </c>
      <c r="F160" s="1" t="s">
        <v>1216</v>
      </c>
      <c r="G160" s="1" t="e">
        <f>-y</f>
        <v>#NAME?</v>
      </c>
      <c r="I160" s="1" t="s">
        <v>1361</v>
      </c>
      <c r="J160" s="1" t="s">
        <v>1362</v>
      </c>
      <c r="K160" s="1" t="s">
        <v>1363</v>
      </c>
      <c r="L160" s="1" t="s">
        <v>1364</v>
      </c>
      <c r="M160" s="1" t="s">
        <v>1365</v>
      </c>
      <c r="N160" s="1" t="s">
        <v>1366</v>
      </c>
      <c r="O160" s="1" t="s">
        <v>1367</v>
      </c>
    </row>
    <row r="161" s="1" customFormat="1" spans="1:15">
      <c r="A161" s="1" t="s">
        <v>15</v>
      </c>
      <c r="B161" s="1" t="s">
        <v>1368</v>
      </c>
      <c r="C161" s="1" t="s">
        <v>37</v>
      </c>
      <c r="D161" s="1" t="s">
        <v>1369</v>
      </c>
      <c r="F161" s="1" t="s">
        <v>1216</v>
      </c>
      <c r="G161" s="1" t="e">
        <f>-y</f>
        <v>#NAME?</v>
      </c>
      <c r="I161" s="1" t="s">
        <v>1370</v>
      </c>
      <c r="J161" s="1" t="s">
        <v>1371</v>
      </c>
      <c r="K161" s="1" t="s">
        <v>1372</v>
      </c>
      <c r="L161" s="1" t="s">
        <v>1373</v>
      </c>
      <c r="M161" s="1" t="s">
        <v>1374</v>
      </c>
      <c r="N161" s="1" t="s">
        <v>1375</v>
      </c>
      <c r="O161" s="1" t="s">
        <v>1376</v>
      </c>
    </row>
    <row r="162" s="1" customFormat="1" spans="1:15">
      <c r="A162" s="1" t="s">
        <v>15</v>
      </c>
      <c r="B162" s="1" t="s">
        <v>1377</v>
      </c>
      <c r="C162" s="1" t="s">
        <v>37</v>
      </c>
      <c r="D162" s="1" t="s">
        <v>496</v>
      </c>
      <c r="F162" s="1" t="s">
        <v>1216</v>
      </c>
      <c r="I162" s="1" t="s">
        <v>1378</v>
      </c>
      <c r="J162" s="1" t="s">
        <v>1379</v>
      </c>
      <c r="K162" s="1" t="s">
        <v>1380</v>
      </c>
      <c r="L162" s="1" t="s">
        <v>1381</v>
      </c>
      <c r="M162" s="1" t="s">
        <v>1382</v>
      </c>
      <c r="N162" s="1" t="s">
        <v>1383</v>
      </c>
      <c r="O162" s="1" t="s">
        <v>1384</v>
      </c>
    </row>
    <row r="163" s="1" customFormat="1" spans="1:15">
      <c r="A163" s="1" t="s">
        <v>15</v>
      </c>
      <c r="B163" s="1" t="s">
        <v>1385</v>
      </c>
      <c r="C163" s="1" t="s">
        <v>974</v>
      </c>
      <c r="F163" s="1" t="s">
        <v>1385</v>
      </c>
      <c r="I163" s="1" t="s">
        <v>1386</v>
      </c>
      <c r="J163" s="1" t="s">
        <v>1387</v>
      </c>
      <c r="K163" s="1" t="s">
        <v>1388</v>
      </c>
      <c r="L163" s="1" t="s">
        <v>1389</v>
      </c>
      <c r="M163" s="1" t="s">
        <v>1390</v>
      </c>
      <c r="N163" s="1" t="s">
        <v>1391</v>
      </c>
      <c r="O163" s="1" t="s">
        <v>1392</v>
      </c>
    </row>
    <row r="164" s="1" customFormat="1" spans="1:15">
      <c r="A164" s="1" t="s">
        <v>15</v>
      </c>
      <c r="B164" s="1" t="s">
        <v>1393</v>
      </c>
      <c r="C164" s="1" t="s">
        <v>95</v>
      </c>
      <c r="F164" s="1" t="s">
        <v>1385</v>
      </c>
      <c r="G164" s="1" t="e">
        <f>-al</f>
        <v>#NAME?</v>
      </c>
      <c r="I164" s="1" t="s">
        <v>1394</v>
      </c>
      <c r="J164" s="1" t="s">
        <v>1395</v>
      </c>
      <c r="K164" s="1" t="s">
        <v>1396</v>
      </c>
      <c r="L164" s="1" t="s">
        <v>1397</v>
      </c>
      <c r="M164" s="1" t="s">
        <v>1398</v>
      </c>
      <c r="N164" s="1" t="s">
        <v>1399</v>
      </c>
      <c r="O164" s="1" t="s">
        <v>1400</v>
      </c>
    </row>
    <row r="165" s="1" customFormat="1" spans="1:15">
      <c r="A165" s="1" t="s">
        <v>15</v>
      </c>
      <c r="B165" s="1" t="s">
        <v>1401</v>
      </c>
      <c r="C165" s="1" t="s">
        <v>658</v>
      </c>
      <c r="D165" s="1" t="s">
        <v>1402</v>
      </c>
      <c r="F165" s="1" t="s">
        <v>1385</v>
      </c>
      <c r="I165" s="1" t="s">
        <v>1403</v>
      </c>
      <c r="J165" s="1" t="s">
        <v>1404</v>
      </c>
      <c r="K165" s="1" t="s">
        <v>1405</v>
      </c>
      <c r="L165" s="1" t="s">
        <v>1406</v>
      </c>
      <c r="M165" s="1" t="s">
        <v>1407</v>
      </c>
      <c r="N165" s="1" t="s">
        <v>1408</v>
      </c>
      <c r="O165" s="1" t="s">
        <v>1409</v>
      </c>
    </row>
    <row r="166" s="1" customFormat="1" spans="1:15">
      <c r="A166" s="1" t="s">
        <v>15</v>
      </c>
      <c r="B166" s="1" t="s">
        <v>1410</v>
      </c>
      <c r="C166" s="1" t="s">
        <v>17</v>
      </c>
      <c r="D166" s="1" t="s">
        <v>55</v>
      </c>
      <c r="F166" s="1" t="s">
        <v>1385</v>
      </c>
      <c r="I166" s="1" t="s">
        <v>1411</v>
      </c>
      <c r="J166" s="1" t="s">
        <v>1412</v>
      </c>
      <c r="K166" s="1" t="s">
        <v>1413</v>
      </c>
      <c r="L166" s="1" t="s">
        <v>1414</v>
      </c>
      <c r="M166" s="1" t="s">
        <v>1415</v>
      </c>
      <c r="N166" s="1" t="s">
        <v>1416</v>
      </c>
      <c r="O166" s="1" t="s">
        <v>1417</v>
      </c>
    </row>
    <row r="167" s="1" customFormat="1" spans="1:15">
      <c r="A167" s="1" t="s">
        <v>15</v>
      </c>
      <c r="B167" s="1" t="s">
        <v>1418</v>
      </c>
      <c r="C167" s="1" t="s">
        <v>965</v>
      </c>
      <c r="D167" s="1" t="s">
        <v>994</v>
      </c>
      <c r="F167" s="1" t="s">
        <v>1385</v>
      </c>
      <c r="I167" s="1" t="s">
        <v>1419</v>
      </c>
      <c r="J167" s="1" t="s">
        <v>1420</v>
      </c>
      <c r="K167" s="1" t="s">
        <v>1421</v>
      </c>
      <c r="L167" s="1" t="s">
        <v>1422</v>
      </c>
      <c r="M167" s="1" t="s">
        <v>1423</v>
      </c>
      <c r="N167" s="1" t="s">
        <v>1424</v>
      </c>
      <c r="O167" s="1" t="s">
        <v>1425</v>
      </c>
    </row>
    <row r="168" s="1" customFormat="1" spans="1:15">
      <c r="A168" s="1" t="s">
        <v>15</v>
      </c>
      <c r="B168" s="1" t="s">
        <v>1426</v>
      </c>
      <c r="C168" s="1" t="s">
        <v>17</v>
      </c>
      <c r="D168" s="1" t="s">
        <v>1028</v>
      </c>
      <c r="F168" s="1" t="s">
        <v>1385</v>
      </c>
      <c r="I168" s="1" t="s">
        <v>1427</v>
      </c>
      <c r="J168" s="1" t="s">
        <v>1428</v>
      </c>
      <c r="K168" s="1" t="s">
        <v>1429</v>
      </c>
      <c r="L168" s="1" t="s">
        <v>1430</v>
      </c>
      <c r="M168" s="1" t="s">
        <v>1431</v>
      </c>
      <c r="N168" s="1" t="s">
        <v>1432</v>
      </c>
      <c r="O168" s="1" t="s">
        <v>1433</v>
      </c>
    </row>
    <row r="169" s="1" customFormat="1" spans="1:15">
      <c r="A169" s="1" t="s">
        <v>15</v>
      </c>
      <c r="B169" s="1" t="s">
        <v>1434</v>
      </c>
      <c r="C169" s="1" t="s">
        <v>17</v>
      </c>
      <c r="D169" s="1" t="s">
        <v>1435</v>
      </c>
      <c r="F169" s="1" t="s">
        <v>1385</v>
      </c>
      <c r="I169" s="1" t="s">
        <v>1436</v>
      </c>
      <c r="J169" s="1" t="s">
        <v>1437</v>
      </c>
      <c r="K169" s="1" t="s">
        <v>1438</v>
      </c>
      <c r="L169" s="1" t="s">
        <v>1439</v>
      </c>
      <c r="M169" s="1" t="s">
        <v>1440</v>
      </c>
      <c r="N169" s="1" t="s">
        <v>1441</v>
      </c>
      <c r="O169" s="1" t="s">
        <v>1442</v>
      </c>
    </row>
    <row r="170" s="1" customFormat="1" spans="1:15">
      <c r="A170" s="1" t="s">
        <v>15</v>
      </c>
      <c r="B170" s="1" t="s">
        <v>1443</v>
      </c>
      <c r="C170" s="1" t="s">
        <v>17</v>
      </c>
      <c r="D170" s="1" t="s">
        <v>46</v>
      </c>
      <c r="F170" s="1" t="s">
        <v>1385</v>
      </c>
      <c r="I170" s="1" t="s">
        <v>1444</v>
      </c>
      <c r="J170" s="1" t="s">
        <v>1445</v>
      </c>
      <c r="K170" s="1" t="s">
        <v>1446</v>
      </c>
      <c r="L170" s="1" t="s">
        <v>1447</v>
      </c>
      <c r="M170" s="1" t="s">
        <v>1448</v>
      </c>
      <c r="N170" s="1" t="s">
        <v>1449</v>
      </c>
      <c r="O170" s="1" t="s">
        <v>1450</v>
      </c>
    </row>
    <row r="171" s="1" customFormat="1" spans="1:15">
      <c r="A171" s="1" t="s">
        <v>15</v>
      </c>
      <c r="B171" s="1" t="s">
        <v>1451</v>
      </c>
      <c r="C171" s="1" t="s">
        <v>37</v>
      </c>
      <c r="F171" s="1" t="s">
        <v>1385</v>
      </c>
      <c r="G171" s="1" t="e">
        <f>-ula</f>
        <v>#NAME?</v>
      </c>
      <c r="I171" s="1" t="s">
        <v>1452</v>
      </c>
      <c r="J171" s="1" t="s">
        <v>1453</v>
      </c>
      <c r="K171" s="1" t="s">
        <v>1454</v>
      </c>
      <c r="L171" s="1" t="s">
        <v>1455</v>
      </c>
      <c r="M171" s="1" t="s">
        <v>1456</v>
      </c>
      <c r="N171" s="1" t="s">
        <v>1457</v>
      </c>
      <c r="O171" s="1" t="s">
        <v>1458</v>
      </c>
    </row>
    <row r="172" s="1" customFormat="1" spans="1:15">
      <c r="A172" s="1" t="s">
        <v>15</v>
      </c>
      <c r="B172" s="1" t="s">
        <v>1459</v>
      </c>
      <c r="C172" s="1" t="s">
        <v>37</v>
      </c>
      <c r="F172" s="1" t="s">
        <v>1385</v>
      </c>
      <c r="G172" s="1" t="e">
        <f>-ation</f>
        <v>#NAME?</v>
      </c>
      <c r="I172" s="1" t="s">
        <v>1460</v>
      </c>
      <c r="J172" s="1" t="s">
        <v>1461</v>
      </c>
      <c r="K172" s="1" t="s">
        <v>1462</v>
      </c>
      <c r="L172" s="1" t="s">
        <v>1463</v>
      </c>
      <c r="M172" s="1" t="s">
        <v>1464</v>
      </c>
      <c r="N172" s="1" t="s">
        <v>1465</v>
      </c>
      <c r="O172" s="1" t="s">
        <v>1466</v>
      </c>
    </row>
    <row r="173" s="1" customFormat="1" spans="1:15">
      <c r="A173" s="1" t="s">
        <v>15</v>
      </c>
      <c r="B173" s="1" t="s">
        <v>1467</v>
      </c>
      <c r="C173" s="1" t="s">
        <v>37</v>
      </c>
      <c r="F173" s="1" t="s">
        <v>1468</v>
      </c>
      <c r="G173" s="1" t="s">
        <v>1385</v>
      </c>
      <c r="I173" s="1" t="s">
        <v>1469</v>
      </c>
      <c r="J173" s="1" t="s">
        <v>1470</v>
      </c>
      <c r="K173" s="1" t="s">
        <v>1471</v>
      </c>
      <c r="L173" s="1" t="s">
        <v>1472</v>
      </c>
      <c r="M173" s="1" t="s">
        <v>1473</v>
      </c>
      <c r="N173" s="1" t="s">
        <v>1474</v>
      </c>
      <c r="O173" s="1" t="s">
        <v>1475</v>
      </c>
    </row>
    <row r="174" s="1" customFormat="1" spans="1:15">
      <c r="A174" s="1" t="s">
        <v>15</v>
      </c>
      <c r="B174" s="1" t="s">
        <v>1476</v>
      </c>
      <c r="C174" s="1" t="s">
        <v>17</v>
      </c>
      <c r="D174" s="1" t="s">
        <v>582</v>
      </c>
      <c r="F174" s="1" t="s">
        <v>1385</v>
      </c>
      <c r="I174" s="1" t="s">
        <v>1477</v>
      </c>
      <c r="J174" s="1" t="s">
        <v>1478</v>
      </c>
      <c r="K174" s="1" t="s">
        <v>1479</v>
      </c>
      <c r="L174" s="1" t="s">
        <v>1480</v>
      </c>
      <c r="M174" s="1" t="s">
        <v>1481</v>
      </c>
      <c r="N174" s="1" t="s">
        <v>1482</v>
      </c>
      <c r="O174" s="1" t="s">
        <v>1483</v>
      </c>
    </row>
    <row r="175" s="1" customFormat="1" spans="1:15">
      <c r="A175" s="1" t="s">
        <v>15</v>
      </c>
      <c r="B175" s="1" t="s">
        <v>1484</v>
      </c>
      <c r="C175" s="1" t="s">
        <v>37</v>
      </c>
      <c r="F175" s="1" t="s">
        <v>1485</v>
      </c>
      <c r="G175" s="1" t="e">
        <f>-ion</f>
        <v>#NAME?</v>
      </c>
      <c r="I175" s="1" t="s">
        <v>1486</v>
      </c>
      <c r="J175" s="1" t="s">
        <v>1487</v>
      </c>
      <c r="K175" s="1" t="s">
        <v>1488</v>
      </c>
      <c r="L175" s="1" t="s">
        <v>1489</v>
      </c>
      <c r="M175" s="1" t="s">
        <v>1490</v>
      </c>
      <c r="N175" s="1" t="s">
        <v>1491</v>
      </c>
      <c r="O175" s="1" t="s">
        <v>1492</v>
      </c>
    </row>
    <row r="176" s="1" customFormat="1" spans="1:15">
      <c r="A176" s="1" t="s">
        <v>15</v>
      </c>
      <c r="B176" s="1" t="s">
        <v>1493</v>
      </c>
      <c r="C176" s="1" t="s">
        <v>37</v>
      </c>
      <c r="F176" s="1" t="s">
        <v>1494</v>
      </c>
      <c r="G176" s="1" t="e">
        <f>-ment</f>
        <v>#NAME?</v>
      </c>
      <c r="I176" s="1" t="s">
        <v>1495</v>
      </c>
      <c r="J176" s="1" t="s">
        <v>1496</v>
      </c>
      <c r="K176" s="1" t="s">
        <v>1497</v>
      </c>
      <c r="L176" s="1" t="s">
        <v>1498</v>
      </c>
      <c r="M176" s="1" t="s">
        <v>1499</v>
      </c>
      <c r="N176" s="1" t="s">
        <v>1500</v>
      </c>
      <c r="O176" s="1" t="s">
        <v>1501</v>
      </c>
    </row>
    <row r="177" s="1" customFormat="1" spans="1:15">
      <c r="A177" s="1" t="s">
        <v>15</v>
      </c>
      <c r="B177" s="1" t="s">
        <v>1502</v>
      </c>
      <c r="C177" s="1" t="s">
        <v>95</v>
      </c>
      <c r="F177" s="1" t="s">
        <v>1494</v>
      </c>
      <c r="G177" s="1" t="e">
        <f>-ile</f>
        <v>#NAME?</v>
      </c>
      <c r="I177" s="1" t="s">
        <v>1503</v>
      </c>
      <c r="J177" s="1" t="s">
        <v>1504</v>
      </c>
      <c r="K177" s="1" t="s">
        <v>1505</v>
      </c>
      <c r="L177" s="1" t="s">
        <v>1506</v>
      </c>
      <c r="M177" s="1" t="s">
        <v>1507</v>
      </c>
      <c r="N177" s="1" t="s">
        <v>1508</v>
      </c>
      <c r="O177" s="1" t="s">
        <v>1509</v>
      </c>
    </row>
    <row r="178" s="1" customFormat="1" spans="1:15">
      <c r="A178" s="1" t="s">
        <v>15</v>
      </c>
      <c r="B178" s="1" t="s">
        <v>1510</v>
      </c>
      <c r="C178" s="1" t="s">
        <v>974</v>
      </c>
      <c r="F178" s="1" t="s">
        <v>1485</v>
      </c>
      <c r="G178" s="1" t="e">
        <f>-ure</f>
        <v>#NAME?</v>
      </c>
      <c r="I178" s="1" t="s">
        <v>1511</v>
      </c>
      <c r="J178" s="1" t="s">
        <v>1512</v>
      </c>
      <c r="K178" s="1" t="s">
        <v>1513</v>
      </c>
      <c r="L178" s="1" t="s">
        <v>1514</v>
      </c>
      <c r="M178" s="1" t="s">
        <v>1515</v>
      </c>
      <c r="N178" s="1" t="s">
        <v>1516</v>
      </c>
      <c r="O178" s="1" t="s">
        <v>1517</v>
      </c>
    </row>
    <row r="179" s="1" customFormat="1" spans="1:15">
      <c r="A179" s="1" t="s">
        <v>15</v>
      </c>
      <c r="B179" s="1" t="s">
        <v>1518</v>
      </c>
      <c r="C179" s="1" t="s">
        <v>37</v>
      </c>
      <c r="D179" s="1" t="s">
        <v>994</v>
      </c>
      <c r="F179" s="1" t="s">
        <v>1485</v>
      </c>
      <c r="G179" s="1" t="e">
        <f>-ion</f>
        <v>#NAME?</v>
      </c>
      <c r="I179" s="1" t="s">
        <v>1519</v>
      </c>
      <c r="J179" s="1" t="s">
        <v>1520</v>
      </c>
      <c r="K179" s="1" t="s">
        <v>1521</v>
      </c>
      <c r="L179" s="1" t="s">
        <v>1522</v>
      </c>
      <c r="M179" s="1" t="s">
        <v>1523</v>
      </c>
      <c r="N179" s="1" t="s">
        <v>1524</v>
      </c>
      <c r="O179" s="1" t="s">
        <v>1525</v>
      </c>
    </row>
    <row r="180" s="1" customFormat="1" spans="1:15">
      <c r="A180" s="1" t="s">
        <v>15</v>
      </c>
      <c r="B180" s="1" t="s">
        <v>1526</v>
      </c>
      <c r="C180" s="1" t="s">
        <v>37</v>
      </c>
      <c r="D180" s="1" t="s">
        <v>55</v>
      </c>
      <c r="F180" s="1" t="s">
        <v>1485</v>
      </c>
      <c r="G180" s="1" t="e">
        <f>-ion</f>
        <v>#NAME?</v>
      </c>
      <c r="I180" s="1" t="s">
        <v>1527</v>
      </c>
      <c r="J180" s="1" t="s">
        <v>1528</v>
      </c>
      <c r="K180" s="1" t="s">
        <v>1529</v>
      </c>
      <c r="L180" s="1" t="s">
        <v>1530</v>
      </c>
      <c r="M180" s="1" t="s">
        <v>1531</v>
      </c>
      <c r="N180" s="1" t="s">
        <v>1532</v>
      </c>
      <c r="O180" s="1" t="s">
        <v>1533</v>
      </c>
    </row>
    <row r="181" s="1" customFormat="1" spans="1:15">
      <c r="A181" s="1" t="s">
        <v>15</v>
      </c>
      <c r="B181" s="1" t="s">
        <v>1534</v>
      </c>
      <c r="C181" s="1" t="s">
        <v>17</v>
      </c>
      <c r="D181" s="1" t="s">
        <v>28</v>
      </c>
      <c r="F181" s="1" t="s">
        <v>1485</v>
      </c>
      <c r="I181" s="1" t="s">
        <v>1535</v>
      </c>
      <c r="J181" s="1" t="s">
        <v>1536</v>
      </c>
      <c r="K181" s="1" t="s">
        <v>1537</v>
      </c>
      <c r="L181" s="1" t="s">
        <v>1538</v>
      </c>
      <c r="M181" s="1" t="s">
        <v>1539</v>
      </c>
      <c r="N181" s="1" t="s">
        <v>1540</v>
      </c>
      <c r="O181" s="1" t="s">
        <v>1541</v>
      </c>
    </row>
    <row r="182" s="1" customFormat="1" spans="1:15">
      <c r="A182" s="1" t="s">
        <v>15</v>
      </c>
      <c r="B182" s="1" t="s">
        <v>1542</v>
      </c>
      <c r="C182" s="1" t="s">
        <v>95</v>
      </c>
      <c r="F182" s="1" t="s">
        <v>1485</v>
      </c>
      <c r="G182" s="1" t="e">
        <f>-ion</f>
        <v>#NAME?</v>
      </c>
      <c r="H182" s="1" t="e">
        <f>-al</f>
        <v>#NAME?</v>
      </c>
      <c r="I182" s="1" t="s">
        <v>1543</v>
      </c>
      <c r="J182" s="1" t="s">
        <v>1544</v>
      </c>
      <c r="K182" s="1" t="s">
        <v>1545</v>
      </c>
      <c r="L182" s="1" t="s">
        <v>1546</v>
      </c>
      <c r="M182" s="1" t="s">
        <v>1547</v>
      </c>
      <c r="N182" s="1" t="s">
        <v>1548</v>
      </c>
      <c r="O182" s="1" t="s">
        <v>1549</v>
      </c>
    </row>
    <row r="183" s="1" customFormat="1" spans="1:15">
      <c r="A183" s="1" t="s">
        <v>15</v>
      </c>
      <c r="B183" s="1" t="s">
        <v>1550</v>
      </c>
      <c r="C183" s="1" t="s">
        <v>37</v>
      </c>
      <c r="F183" s="1" t="s">
        <v>1494</v>
      </c>
      <c r="G183" s="1" t="e">
        <f>-il</f>
        <v>#NAME?</v>
      </c>
      <c r="H183" s="1" t="e">
        <f>-ity</f>
        <v>#NAME?</v>
      </c>
      <c r="I183" s="1" t="s">
        <v>1551</v>
      </c>
      <c r="J183" s="1" t="s">
        <v>1552</v>
      </c>
      <c r="K183" s="1" t="s">
        <v>1553</v>
      </c>
      <c r="L183" s="1" t="s">
        <v>1554</v>
      </c>
      <c r="M183" s="1" t="s">
        <v>1555</v>
      </c>
      <c r="N183" s="1" t="s">
        <v>1556</v>
      </c>
      <c r="O183" s="1" t="s">
        <v>1557</v>
      </c>
    </row>
    <row r="184" s="1" customFormat="1" spans="1:15">
      <c r="A184" s="1" t="s">
        <v>15</v>
      </c>
      <c r="B184" s="1" t="s">
        <v>1558</v>
      </c>
      <c r="C184" s="1" t="s">
        <v>37</v>
      </c>
      <c r="D184" s="1" t="s">
        <v>1178</v>
      </c>
      <c r="F184" s="1" t="s">
        <v>1494</v>
      </c>
      <c r="G184" s="1" t="e">
        <f>-e</f>
        <v>#NAME?</v>
      </c>
      <c r="I184" s="1" t="s">
        <v>1559</v>
      </c>
      <c r="J184" s="1" t="s">
        <v>1560</v>
      </c>
      <c r="K184" s="1" t="s">
        <v>1561</v>
      </c>
      <c r="L184" s="1" t="s">
        <v>1562</v>
      </c>
      <c r="M184" s="1" t="s">
        <v>1563</v>
      </c>
      <c r="N184" s="1" t="s">
        <v>1564</v>
      </c>
      <c r="O184" s="1" t="s">
        <v>1565</v>
      </c>
    </row>
    <row r="185" s="1" customFormat="1" spans="1:15">
      <c r="A185" s="1" t="s">
        <v>15</v>
      </c>
      <c r="B185" s="1" t="s">
        <v>1566</v>
      </c>
      <c r="C185" s="1" t="s">
        <v>37</v>
      </c>
      <c r="D185" s="1" t="s">
        <v>994</v>
      </c>
      <c r="F185" s="1" t="s">
        <v>1567</v>
      </c>
      <c r="G185" s="1" t="e">
        <f>-ee</f>
        <v>#NAME?</v>
      </c>
      <c r="I185" s="1" t="s">
        <v>1568</v>
      </c>
      <c r="J185" s="1" t="s">
        <v>1569</v>
      </c>
      <c r="K185" s="1" t="s">
        <v>1570</v>
      </c>
      <c r="L185" s="1" t="s">
        <v>1571</v>
      </c>
      <c r="M185" s="1" t="s">
        <v>1572</v>
      </c>
      <c r="N185" s="1" t="s">
        <v>1573</v>
      </c>
      <c r="O185" s="1" t="s">
        <v>1574</v>
      </c>
    </row>
    <row r="186" s="1" customFormat="1" spans="1:15">
      <c r="A186" s="1" t="s">
        <v>15</v>
      </c>
      <c r="B186" s="1" t="s">
        <v>1575</v>
      </c>
      <c r="C186" s="1" t="s">
        <v>658</v>
      </c>
      <c r="F186" s="1" t="s">
        <v>1576</v>
      </c>
      <c r="G186" s="1" t="e">
        <f>-ive</f>
        <v>#NAME?</v>
      </c>
      <c r="I186" s="1" t="s">
        <v>1577</v>
      </c>
      <c r="J186" s="1" t="s">
        <v>1578</v>
      </c>
      <c r="K186" s="1" t="s">
        <v>1579</v>
      </c>
      <c r="L186" s="1" t="s">
        <v>1580</v>
      </c>
      <c r="M186" s="1" t="s">
        <v>1581</v>
      </c>
      <c r="N186" s="1" t="s">
        <v>1582</v>
      </c>
      <c r="O186" s="1" t="s">
        <v>1583</v>
      </c>
    </row>
    <row r="187" s="1" customFormat="1" spans="1:15">
      <c r="A187" s="1" t="s">
        <v>15</v>
      </c>
      <c r="B187" s="1" t="s">
        <v>1584</v>
      </c>
      <c r="C187" s="1" t="s">
        <v>37</v>
      </c>
      <c r="D187" s="1" t="s">
        <v>994</v>
      </c>
      <c r="F187" s="1" t="s">
        <v>1567</v>
      </c>
      <c r="G187" s="1" t="e">
        <f>-e</f>
        <v>#NAME?</v>
      </c>
      <c r="I187" s="1" t="s">
        <v>1585</v>
      </c>
      <c r="J187" s="1" t="s">
        <v>1586</v>
      </c>
      <c r="K187" s="1" t="s">
        <v>1587</v>
      </c>
      <c r="L187" s="1" t="s">
        <v>1588</v>
      </c>
      <c r="M187" s="1" t="s">
        <v>1589</v>
      </c>
      <c r="N187" s="1" t="s">
        <v>1590</v>
      </c>
      <c r="O187" s="1" t="s">
        <v>1591</v>
      </c>
    </row>
    <row r="188" s="1" customFormat="1" spans="1:15">
      <c r="A188" s="1" t="s">
        <v>15</v>
      </c>
      <c r="B188" s="1" t="s">
        <v>1592</v>
      </c>
      <c r="C188" s="1" t="s">
        <v>95</v>
      </c>
      <c r="D188" s="1" t="s">
        <v>1593</v>
      </c>
      <c r="F188" s="1" t="s">
        <v>1567</v>
      </c>
      <c r="G188" s="1" t="e">
        <f>-al</f>
        <v>#NAME?</v>
      </c>
      <c r="I188" s="1" t="s">
        <v>1594</v>
      </c>
      <c r="K188" s="1" t="s">
        <v>1595</v>
      </c>
      <c r="L188" s="1" t="s">
        <v>1596</v>
      </c>
      <c r="M188" s="1" t="s">
        <v>1597</v>
      </c>
      <c r="N188" s="1" t="s">
        <v>1598</v>
      </c>
      <c r="O188" s="1" t="s">
        <v>1599</v>
      </c>
    </row>
    <row r="189" s="1" customFormat="1" spans="1:15">
      <c r="A189" s="1" t="s">
        <v>15</v>
      </c>
      <c r="B189" s="1" t="s">
        <v>1600</v>
      </c>
      <c r="C189" s="1" t="s">
        <v>37</v>
      </c>
      <c r="D189" s="1" t="s">
        <v>1601</v>
      </c>
      <c r="F189" s="1" t="s">
        <v>1567</v>
      </c>
      <c r="G189" s="1" t="e">
        <f>-e</f>
        <v>#NAME?</v>
      </c>
      <c r="I189" s="1" t="s">
        <v>1602</v>
      </c>
      <c r="K189" s="1" t="s">
        <v>1603</v>
      </c>
      <c r="L189" s="1" t="s">
        <v>1604</v>
      </c>
      <c r="M189" s="1" t="s">
        <v>1605</v>
      </c>
      <c r="N189" s="1" t="s">
        <v>1606</v>
      </c>
      <c r="O189" s="1" t="s">
        <v>1607</v>
      </c>
    </row>
    <row r="190" s="1" customFormat="1" spans="1:15">
      <c r="A190" s="1" t="s">
        <v>15</v>
      </c>
      <c r="B190" s="1" t="s">
        <v>1608</v>
      </c>
      <c r="C190" s="1" t="s">
        <v>95</v>
      </c>
      <c r="F190" s="1" t="s">
        <v>1567</v>
      </c>
      <c r="G190" s="1" t="e">
        <f>-aci</f>
        <v>#NAME?</v>
      </c>
      <c r="H190" s="1" t="e">
        <f>-ous</f>
        <v>#NAME?</v>
      </c>
      <c r="I190" s="1" t="s">
        <v>1609</v>
      </c>
      <c r="K190" s="1" t="s">
        <v>1610</v>
      </c>
      <c r="L190" s="1" t="s">
        <v>1611</v>
      </c>
      <c r="M190" s="1" t="s">
        <v>1612</v>
      </c>
      <c r="N190" s="1" t="s">
        <v>1613</v>
      </c>
      <c r="O190" s="1" t="s">
        <v>1614</v>
      </c>
    </row>
    <row r="191" s="1" customFormat="1" spans="1:15">
      <c r="A191" s="1" t="s">
        <v>15</v>
      </c>
      <c r="B191" s="1" t="s">
        <v>1615</v>
      </c>
      <c r="C191" s="1" t="s">
        <v>37</v>
      </c>
      <c r="D191" s="1" t="s">
        <v>1616</v>
      </c>
      <c r="F191" s="1" t="s">
        <v>1567</v>
      </c>
      <c r="G191" s="1" t="e">
        <f>-e</f>
        <v>#NAME?</v>
      </c>
      <c r="I191" s="1" t="s">
        <v>1617</v>
      </c>
      <c r="K191" s="1" t="s">
        <v>1618</v>
      </c>
      <c r="L191" s="1" t="s">
        <v>1619</v>
      </c>
      <c r="M191" s="1" t="s">
        <v>1620</v>
      </c>
      <c r="N191" s="1" t="s">
        <v>1621</v>
      </c>
      <c r="O191" s="1" t="s">
        <v>1622</v>
      </c>
    </row>
    <row r="192" s="1" customFormat="1" spans="1:15">
      <c r="A192" s="1" t="s">
        <v>15</v>
      </c>
      <c r="B192" s="1" t="s">
        <v>1623</v>
      </c>
      <c r="C192" s="1" t="s">
        <v>95</v>
      </c>
      <c r="D192" s="1" t="s">
        <v>1624</v>
      </c>
      <c r="F192" s="1" t="s">
        <v>1567</v>
      </c>
      <c r="G192" s="1" t="e">
        <f>-ous</f>
        <v>#NAME?</v>
      </c>
      <c r="I192" s="1" t="s">
        <v>1625</v>
      </c>
      <c r="K192" s="1" t="s">
        <v>1626</v>
      </c>
      <c r="L192" s="1" t="s">
        <v>1627</v>
      </c>
      <c r="M192" s="1" t="s">
        <v>1628</v>
      </c>
      <c r="N192" s="1" t="s">
        <v>1629</v>
      </c>
      <c r="O192" s="1" t="s">
        <v>1630</v>
      </c>
    </row>
    <row r="193" s="1" customFormat="1" spans="1:15">
      <c r="A193" s="1" t="s">
        <v>15</v>
      </c>
      <c r="B193" s="1" t="s">
        <v>1631</v>
      </c>
      <c r="C193" s="1" t="s">
        <v>965</v>
      </c>
      <c r="F193" s="1" t="s">
        <v>1632</v>
      </c>
      <c r="G193" s="1" t="e">
        <f>-ish</f>
        <v>#NAME?</v>
      </c>
      <c r="I193" s="1" t="s">
        <v>1633</v>
      </c>
      <c r="J193" s="1" t="s">
        <v>1634</v>
      </c>
      <c r="K193" s="1" t="s">
        <v>1635</v>
      </c>
      <c r="L193" s="1" t="s">
        <v>1636</v>
      </c>
      <c r="M193" s="1" t="s">
        <v>1637</v>
      </c>
      <c r="N193" s="1" t="s">
        <v>1638</v>
      </c>
      <c r="O193" s="1" t="s">
        <v>1639</v>
      </c>
    </row>
    <row r="194" s="1" customFormat="1" spans="1:15">
      <c r="A194" s="1" t="s">
        <v>15</v>
      </c>
      <c r="B194" s="1" t="s">
        <v>1640</v>
      </c>
      <c r="C194" s="1" t="s">
        <v>221</v>
      </c>
      <c r="F194" s="1" t="s">
        <v>1632</v>
      </c>
      <c r="G194" s="1" t="e">
        <f>-al</f>
        <v>#NAME?</v>
      </c>
      <c r="I194" s="1" t="s">
        <v>1641</v>
      </c>
      <c r="J194" s="1" t="s">
        <v>1642</v>
      </c>
      <c r="K194" s="1" t="s">
        <v>1643</v>
      </c>
      <c r="L194" s="1" t="s">
        <v>1644</v>
      </c>
      <c r="M194" s="1" t="s">
        <v>1645</v>
      </c>
      <c r="N194" s="1" t="s">
        <v>1646</v>
      </c>
      <c r="O194" s="1" t="s">
        <v>1647</v>
      </c>
    </row>
    <row r="195" s="1" customFormat="1" spans="1:15">
      <c r="A195" s="1" t="s">
        <v>15</v>
      </c>
      <c r="B195" s="1" t="s">
        <v>1648</v>
      </c>
      <c r="C195" s="1" t="s">
        <v>17</v>
      </c>
      <c r="D195" s="1" t="s">
        <v>582</v>
      </c>
      <c r="F195" s="1" t="s">
        <v>1632</v>
      </c>
      <c r="G195" s="1" t="e">
        <f>-e</f>
        <v>#NAME?</v>
      </c>
      <c r="I195" s="1" t="s">
        <v>1649</v>
      </c>
      <c r="J195" s="1" t="s">
        <v>1650</v>
      </c>
      <c r="K195" s="1" t="s">
        <v>1651</v>
      </c>
      <c r="L195" s="1" t="s">
        <v>1652</v>
      </c>
      <c r="M195" s="1" t="s">
        <v>1653</v>
      </c>
      <c r="N195" s="1" t="s">
        <v>1654</v>
      </c>
      <c r="O195" s="1" t="s">
        <v>1655</v>
      </c>
    </row>
    <row r="196" s="1" customFormat="1" spans="1:15">
      <c r="A196" s="1" t="s">
        <v>15</v>
      </c>
      <c r="B196" s="1" t="s">
        <v>1656</v>
      </c>
      <c r="C196" s="1" t="s">
        <v>95</v>
      </c>
      <c r="F196" s="1" t="s">
        <v>1632</v>
      </c>
      <c r="G196" s="1" t="e">
        <f>-ite</f>
        <v>#NAME?</v>
      </c>
      <c r="I196" s="1" t="s">
        <v>1657</v>
      </c>
      <c r="J196" s="1" t="s">
        <v>1658</v>
      </c>
      <c r="K196" s="1" t="s">
        <v>1659</v>
      </c>
      <c r="L196" s="1" t="s">
        <v>1660</v>
      </c>
      <c r="M196" s="1" t="s">
        <v>1661</v>
      </c>
      <c r="N196" s="1" t="s">
        <v>1662</v>
      </c>
      <c r="O196" s="1" t="s">
        <v>1663</v>
      </c>
    </row>
    <row r="197" s="1" customFormat="1" spans="1:15">
      <c r="A197" s="1" t="s">
        <v>15</v>
      </c>
      <c r="B197" s="1" t="s">
        <v>1664</v>
      </c>
      <c r="C197" s="1" t="s">
        <v>95</v>
      </c>
      <c r="D197" s="1" t="s">
        <v>55</v>
      </c>
      <c r="F197" s="1" t="s">
        <v>1632</v>
      </c>
      <c r="G197" s="1" t="e">
        <f>-ite</f>
        <v>#NAME?</v>
      </c>
      <c r="I197" s="1" t="s">
        <v>1665</v>
      </c>
      <c r="J197" s="1" t="s">
        <v>1666</v>
      </c>
      <c r="K197" s="1" t="s">
        <v>1667</v>
      </c>
      <c r="L197" s="1" t="s">
        <v>1668</v>
      </c>
      <c r="M197" s="1" t="s">
        <v>1669</v>
      </c>
      <c r="N197" s="1" t="s">
        <v>1670</v>
      </c>
      <c r="O197" s="1" t="s">
        <v>1671</v>
      </c>
    </row>
    <row r="198" s="1" customFormat="1" spans="1:15">
      <c r="A198" s="1" t="s">
        <v>15</v>
      </c>
      <c r="B198" s="1" t="s">
        <v>1672</v>
      </c>
      <c r="C198" s="1" t="s">
        <v>17</v>
      </c>
      <c r="D198" s="1" t="s">
        <v>46</v>
      </c>
      <c r="F198" s="1" t="s">
        <v>1632</v>
      </c>
      <c r="G198" s="1" t="e">
        <f>-e</f>
        <v>#NAME?</v>
      </c>
      <c r="I198" s="1" t="s">
        <v>1673</v>
      </c>
      <c r="J198" s="1" t="s">
        <v>1674</v>
      </c>
      <c r="K198" s="1" t="s">
        <v>1675</v>
      </c>
      <c r="L198" s="1" t="s">
        <v>1676</v>
      </c>
      <c r="M198" s="1" t="s">
        <v>1677</v>
      </c>
      <c r="N198" s="1" t="s">
        <v>1678</v>
      </c>
      <c r="O198" s="1" t="s">
        <v>1679</v>
      </c>
    </row>
    <row r="199" s="1" customFormat="1" spans="1:15">
      <c r="A199" s="1" t="s">
        <v>15</v>
      </c>
      <c r="B199" s="1" t="s">
        <v>1680</v>
      </c>
      <c r="C199" s="1" t="s">
        <v>974</v>
      </c>
      <c r="F199" s="1" t="s">
        <v>1632</v>
      </c>
      <c r="G199" s="1" t="e">
        <f>-ance</f>
        <v>#NAME?</v>
      </c>
      <c r="I199" s="1" t="s">
        <v>1681</v>
      </c>
      <c r="J199" s="1" t="s">
        <v>1682</v>
      </c>
      <c r="K199" s="1" t="s">
        <v>1683</v>
      </c>
      <c r="L199" s="1" t="s">
        <v>1684</v>
      </c>
      <c r="M199" s="1" t="s">
        <v>1685</v>
      </c>
      <c r="N199" s="1" t="s">
        <v>1686</v>
      </c>
      <c r="O199" s="1" t="s">
        <v>1687</v>
      </c>
    </row>
    <row r="200" s="1" customFormat="1" spans="1:15">
      <c r="A200" s="1" t="s">
        <v>15</v>
      </c>
      <c r="B200" s="1" t="s">
        <v>1688</v>
      </c>
      <c r="C200" s="1" t="s">
        <v>17</v>
      </c>
      <c r="D200" s="1" t="s">
        <v>994</v>
      </c>
      <c r="F200" s="1" t="s">
        <v>1632</v>
      </c>
      <c r="G200" s="1" t="e">
        <f>-e</f>
        <v>#NAME?</v>
      </c>
      <c r="I200" s="1" t="s">
        <v>1689</v>
      </c>
      <c r="J200" s="1" t="s">
        <v>1690</v>
      </c>
      <c r="K200" s="1" t="s">
        <v>1691</v>
      </c>
      <c r="L200" s="1" t="s">
        <v>1692</v>
      </c>
      <c r="M200" s="1" t="s">
        <v>1693</v>
      </c>
      <c r="N200" s="1" t="s">
        <v>1694</v>
      </c>
      <c r="O200" s="1" t="s">
        <v>1695</v>
      </c>
    </row>
    <row r="201" s="1" customFormat="1" spans="1:15">
      <c r="A201" s="1" t="s">
        <v>15</v>
      </c>
      <c r="B201" s="1" t="s">
        <v>1696</v>
      </c>
      <c r="C201" s="1" t="s">
        <v>95</v>
      </c>
      <c r="D201" s="1" t="s">
        <v>582</v>
      </c>
      <c r="F201" s="1" t="s">
        <v>1632</v>
      </c>
      <c r="G201" s="1" t="e">
        <f>-ite</f>
        <v>#NAME?</v>
      </c>
      <c r="I201" s="1" t="s">
        <v>1697</v>
      </c>
      <c r="J201" s="1" t="s">
        <v>1698</v>
      </c>
      <c r="K201" s="1" t="s">
        <v>1699</v>
      </c>
      <c r="L201" s="1" t="s">
        <v>1700</v>
      </c>
      <c r="M201" s="1" t="s">
        <v>1701</v>
      </c>
      <c r="N201" s="1" t="s">
        <v>1702</v>
      </c>
      <c r="O201" s="1" t="s">
        <v>1703</v>
      </c>
    </row>
    <row r="202" s="1" customFormat="1" spans="1:15">
      <c r="A202" s="1" t="s">
        <v>15</v>
      </c>
      <c r="B202" s="1" t="s">
        <v>1704</v>
      </c>
      <c r="C202" s="1" t="s">
        <v>1705</v>
      </c>
      <c r="D202" s="1" t="s">
        <v>582</v>
      </c>
      <c r="F202" s="1" t="s">
        <v>1632</v>
      </c>
      <c r="G202" s="1" t="e">
        <f>-ite</f>
        <v>#NAME?</v>
      </c>
      <c r="H202" s="1" t="e">
        <f>-ly</f>
        <v>#NAME?</v>
      </c>
      <c r="I202" s="1" t="s">
        <v>1706</v>
      </c>
      <c r="J202" s="1" t="s">
        <v>1707</v>
      </c>
      <c r="K202" s="1" t="s">
        <v>1708</v>
      </c>
      <c r="L202" s="1" t="s">
        <v>1709</v>
      </c>
      <c r="M202" s="1" t="s">
        <v>1710</v>
      </c>
      <c r="N202" s="1" t="s">
        <v>1711</v>
      </c>
      <c r="O202" s="1" t="s">
        <v>1712</v>
      </c>
    </row>
    <row r="203" s="1" customFormat="1" spans="1:15">
      <c r="A203" s="1" t="s">
        <v>15</v>
      </c>
      <c r="B203" s="1" t="s">
        <v>1713</v>
      </c>
      <c r="C203" s="1" t="s">
        <v>37</v>
      </c>
      <c r="D203" s="1" t="s">
        <v>582</v>
      </c>
      <c r="F203" s="1" t="s">
        <v>1632</v>
      </c>
      <c r="G203" s="1" t="e">
        <f>-ition</f>
        <v>#NAME?</v>
      </c>
      <c r="I203" s="1" t="s">
        <v>1714</v>
      </c>
      <c r="J203" s="1" t="s">
        <v>1715</v>
      </c>
      <c r="K203" s="1" t="s">
        <v>1716</v>
      </c>
      <c r="L203" s="1" t="s">
        <v>1717</v>
      </c>
      <c r="M203" s="1" t="s">
        <v>1718</v>
      </c>
      <c r="N203" s="1" t="s">
        <v>1719</v>
      </c>
      <c r="O203" s="1" t="s">
        <v>1720</v>
      </c>
    </row>
    <row r="204" s="1" customFormat="1" spans="1:15">
      <c r="A204" s="1" t="s">
        <v>15</v>
      </c>
      <c r="B204" s="1" t="s">
        <v>1721</v>
      </c>
      <c r="C204" s="1" t="s">
        <v>37</v>
      </c>
      <c r="D204" s="1" t="s">
        <v>55</v>
      </c>
      <c r="F204" s="1" t="s">
        <v>1632</v>
      </c>
      <c r="G204" s="1" t="e">
        <f>-ity</f>
        <v>#NAME?</v>
      </c>
      <c r="I204" s="1" t="s">
        <v>1722</v>
      </c>
      <c r="J204" s="1" t="s">
        <v>1723</v>
      </c>
      <c r="K204" s="1" t="s">
        <v>1724</v>
      </c>
      <c r="L204" s="1" t="s">
        <v>1725</v>
      </c>
      <c r="M204" s="1" t="s">
        <v>1726</v>
      </c>
      <c r="N204" s="1" t="s">
        <v>1727</v>
      </c>
      <c r="O204" s="1" t="s">
        <v>1728</v>
      </c>
    </row>
    <row r="205" s="1" customFormat="1" spans="1:15">
      <c r="A205" s="1" t="s">
        <v>15</v>
      </c>
      <c r="B205" s="1" t="s">
        <v>1729</v>
      </c>
      <c r="C205" s="1" t="s">
        <v>95</v>
      </c>
      <c r="F205" s="1" t="s">
        <v>1730</v>
      </c>
      <c r="G205" s="1" t="e">
        <f>-ible</f>
        <v>#NAME?</v>
      </c>
      <c r="I205" s="1" t="s">
        <v>1731</v>
      </c>
      <c r="J205" s="1" t="s">
        <v>1732</v>
      </c>
      <c r="K205" s="1" t="s">
        <v>1733</v>
      </c>
      <c r="L205" s="1" t="s">
        <v>1734</v>
      </c>
      <c r="M205" s="1" t="s">
        <v>1735</v>
      </c>
      <c r="N205" s="1" t="s">
        <v>1736</v>
      </c>
      <c r="O205" s="1" t="s">
        <v>1737</v>
      </c>
    </row>
    <row r="206" s="1" customFormat="1" spans="1:15">
      <c r="A206" s="1" t="s">
        <v>15</v>
      </c>
      <c r="B206" s="1" t="s">
        <v>1738</v>
      </c>
      <c r="C206" s="1" t="s">
        <v>17</v>
      </c>
      <c r="D206" s="1" t="s">
        <v>994</v>
      </c>
      <c r="F206" s="1" t="s">
        <v>1739</v>
      </c>
      <c r="I206" s="1" t="s">
        <v>1740</v>
      </c>
      <c r="J206" s="1" t="s">
        <v>1741</v>
      </c>
      <c r="K206" s="1" t="s">
        <v>1742</v>
      </c>
      <c r="L206" s="1" t="s">
        <v>1743</v>
      </c>
      <c r="M206" s="1" t="s">
        <v>1744</v>
      </c>
      <c r="N206" s="1" t="s">
        <v>1745</v>
      </c>
      <c r="O206" s="1" t="s">
        <v>1746</v>
      </c>
    </row>
    <row r="207" s="1" customFormat="1" spans="1:15">
      <c r="A207" s="1" t="s">
        <v>15</v>
      </c>
      <c r="B207" s="1" t="s">
        <v>1747</v>
      </c>
      <c r="C207" s="1" t="s">
        <v>37</v>
      </c>
      <c r="D207" s="1" t="s">
        <v>994</v>
      </c>
      <c r="F207" s="1" t="s">
        <v>1739</v>
      </c>
      <c r="G207" s="1" t="e">
        <f>-ion</f>
        <v>#NAME?</v>
      </c>
      <c r="I207" s="1" t="s">
        <v>1748</v>
      </c>
      <c r="J207" s="1" t="s">
        <v>1749</v>
      </c>
      <c r="K207" s="1" t="s">
        <v>1750</v>
      </c>
      <c r="L207" s="1" t="s">
        <v>1751</v>
      </c>
      <c r="M207" s="1" t="s">
        <v>1752</v>
      </c>
      <c r="N207" s="1" t="s">
        <v>1753</v>
      </c>
      <c r="O207" s="1" t="s">
        <v>1754</v>
      </c>
    </row>
    <row r="208" s="1" customFormat="1" spans="1:15">
      <c r="A208" s="1" t="s">
        <v>15</v>
      </c>
      <c r="B208" s="1" t="s">
        <v>1730</v>
      </c>
      <c r="C208" s="1" t="s">
        <v>17</v>
      </c>
      <c r="F208" s="1" t="s">
        <v>1730</v>
      </c>
      <c r="I208" s="1" t="s">
        <v>1755</v>
      </c>
      <c r="J208" s="1" t="s">
        <v>1756</v>
      </c>
      <c r="K208" s="1" t="s">
        <v>1757</v>
      </c>
      <c r="L208" s="1" t="s">
        <v>1758</v>
      </c>
      <c r="M208" s="1" t="s">
        <v>1759</v>
      </c>
      <c r="N208" s="1" t="s">
        <v>1760</v>
      </c>
      <c r="O208" s="1" t="s">
        <v>1761</v>
      </c>
    </row>
    <row r="209" s="1" customFormat="1" spans="1:15">
      <c r="A209" s="1" t="s">
        <v>15</v>
      </c>
      <c r="B209" s="1" t="s">
        <v>1762</v>
      </c>
      <c r="C209" s="1" t="s">
        <v>17</v>
      </c>
      <c r="D209" s="1" t="s">
        <v>582</v>
      </c>
      <c r="F209" s="1" t="s">
        <v>1739</v>
      </c>
      <c r="I209" s="1" t="s">
        <v>1763</v>
      </c>
      <c r="J209" s="1" t="s">
        <v>1764</v>
      </c>
      <c r="K209" s="1" t="s">
        <v>1765</v>
      </c>
      <c r="L209" s="1" t="s">
        <v>1766</v>
      </c>
      <c r="M209" s="1" t="s">
        <v>1767</v>
      </c>
      <c r="N209" s="1" t="s">
        <v>1768</v>
      </c>
      <c r="O209" s="1" t="s">
        <v>1769</v>
      </c>
    </row>
    <row r="210" s="1" customFormat="1" spans="1:15">
      <c r="A210" s="1" t="s">
        <v>15</v>
      </c>
      <c r="B210" s="1" t="s">
        <v>1770</v>
      </c>
      <c r="C210" s="1" t="s">
        <v>37</v>
      </c>
      <c r="D210" s="1" t="s">
        <v>994</v>
      </c>
      <c r="F210" s="1" t="s">
        <v>1730</v>
      </c>
      <c r="I210" s="1" t="s">
        <v>1771</v>
      </c>
      <c r="J210" s="1" t="s">
        <v>1772</v>
      </c>
      <c r="K210" s="1" t="s">
        <v>1773</v>
      </c>
      <c r="L210" s="1" t="s">
        <v>1774</v>
      </c>
      <c r="M210" s="1" t="s">
        <v>1775</v>
      </c>
      <c r="N210" s="1" t="s">
        <v>1776</v>
      </c>
      <c r="O210" s="1" t="s">
        <v>1777</v>
      </c>
    </row>
    <row r="211" s="1" customFormat="1" spans="1:15">
      <c r="A211" s="1" t="s">
        <v>15</v>
      </c>
      <c r="B211" s="1" t="s">
        <v>1778</v>
      </c>
      <c r="C211" s="1" t="s">
        <v>95</v>
      </c>
      <c r="D211" s="1" t="s">
        <v>55</v>
      </c>
      <c r="F211" s="1" t="s">
        <v>1730</v>
      </c>
      <c r="G211" s="1" t="e">
        <f>-ible</f>
        <v>#NAME?</v>
      </c>
      <c r="I211" s="1" t="s">
        <v>1779</v>
      </c>
      <c r="J211" s="1" t="s">
        <v>1780</v>
      </c>
      <c r="K211" s="1" t="s">
        <v>1781</v>
      </c>
      <c r="L211" s="1" t="s">
        <v>1782</v>
      </c>
      <c r="M211" s="1" t="s">
        <v>1783</v>
      </c>
      <c r="N211" s="1" t="s">
        <v>1784</v>
      </c>
      <c r="O211" s="1" t="s">
        <v>1785</v>
      </c>
    </row>
    <row r="212" s="1" customFormat="1" spans="1:15">
      <c r="A212" s="1" t="s">
        <v>15</v>
      </c>
      <c r="B212" s="1" t="s">
        <v>1786</v>
      </c>
      <c r="C212" s="1" t="s">
        <v>37</v>
      </c>
      <c r="D212" s="1" t="s">
        <v>55</v>
      </c>
      <c r="F212" s="1" t="s">
        <v>1739</v>
      </c>
      <c r="G212" s="1" t="e">
        <f>-ion</f>
        <v>#NAME?</v>
      </c>
      <c r="I212" s="1" t="s">
        <v>1787</v>
      </c>
      <c r="J212" s="1" t="s">
        <v>1788</v>
      </c>
      <c r="K212" s="1" t="s">
        <v>1789</v>
      </c>
      <c r="L212" s="1" t="s">
        <v>1790</v>
      </c>
      <c r="M212" s="1" t="s">
        <v>1791</v>
      </c>
      <c r="N212" s="1" t="s">
        <v>1792</v>
      </c>
      <c r="O212" s="1" t="s">
        <v>1793</v>
      </c>
    </row>
    <row r="213" s="1" customFormat="1" spans="1:15">
      <c r="A213" s="1" t="s">
        <v>15</v>
      </c>
      <c r="B213" s="1" t="s">
        <v>1794</v>
      </c>
      <c r="C213" s="1" t="s">
        <v>17</v>
      </c>
      <c r="D213" s="1" t="s">
        <v>1795</v>
      </c>
      <c r="F213" s="1" t="s">
        <v>1739</v>
      </c>
      <c r="I213" s="1" t="s">
        <v>1796</v>
      </c>
      <c r="J213" s="1" t="s">
        <v>1797</v>
      </c>
      <c r="K213" s="1" t="s">
        <v>1798</v>
      </c>
      <c r="L213" s="1" t="s">
        <v>1799</v>
      </c>
      <c r="M213" s="1" t="s">
        <v>1800</v>
      </c>
      <c r="N213" s="1" t="s">
        <v>1801</v>
      </c>
      <c r="O213" s="1" t="s">
        <v>1802</v>
      </c>
    </row>
    <row r="214" s="1" customFormat="1" spans="1:15">
      <c r="A214" s="1" t="s">
        <v>15</v>
      </c>
      <c r="B214" s="1" t="s">
        <v>1803</v>
      </c>
      <c r="C214" s="1" t="s">
        <v>37</v>
      </c>
      <c r="D214" s="1" t="s">
        <v>1804</v>
      </c>
      <c r="F214" s="1" t="s">
        <v>1730</v>
      </c>
      <c r="I214" s="1" t="s">
        <v>1805</v>
      </c>
      <c r="J214" s="1" t="s">
        <v>1806</v>
      </c>
      <c r="K214" s="1" t="s">
        <v>1807</v>
      </c>
      <c r="L214" s="1" t="s">
        <v>1808</v>
      </c>
      <c r="M214" s="1" t="s">
        <v>1809</v>
      </c>
      <c r="N214" s="1" t="s">
        <v>1810</v>
      </c>
      <c r="O214" s="1" t="s">
        <v>1811</v>
      </c>
    </row>
    <row r="215" s="1" customFormat="1" spans="1:15">
      <c r="A215" s="1" t="s">
        <v>15</v>
      </c>
      <c r="B215" s="1" t="s">
        <v>1812</v>
      </c>
      <c r="C215" s="1" t="s">
        <v>95</v>
      </c>
      <c r="F215" s="1" t="s">
        <v>1813</v>
      </c>
      <c r="G215" s="1" t="e">
        <f>-ent</f>
        <v>#NAME?</v>
      </c>
      <c r="I215" s="1" t="s">
        <v>1814</v>
      </c>
      <c r="J215" s="1" t="s">
        <v>1815</v>
      </c>
      <c r="K215" s="1" t="s">
        <v>1816</v>
      </c>
      <c r="L215" s="1" t="s">
        <v>1817</v>
      </c>
      <c r="M215" s="1" t="s">
        <v>1818</v>
      </c>
      <c r="N215" s="1" t="s">
        <v>1819</v>
      </c>
      <c r="O215" s="1" t="s">
        <v>1820</v>
      </c>
    </row>
    <row r="216" s="1" customFormat="1" spans="1:15">
      <c r="A216" s="1" t="s">
        <v>15</v>
      </c>
      <c r="B216" s="1" t="s">
        <v>1821</v>
      </c>
      <c r="C216" s="1" t="s">
        <v>658</v>
      </c>
      <c r="F216" s="1" t="s">
        <v>1813</v>
      </c>
      <c r="G216" s="1" t="e">
        <f>-id</f>
        <v>#NAME?</v>
      </c>
      <c r="I216" s="1" t="s">
        <v>1822</v>
      </c>
      <c r="J216" s="1" t="s">
        <v>1823</v>
      </c>
      <c r="K216" s="1" t="s">
        <v>1824</v>
      </c>
      <c r="L216" s="1" t="s">
        <v>1825</v>
      </c>
      <c r="M216" s="1" t="s">
        <v>1826</v>
      </c>
      <c r="N216" s="1" t="s">
        <v>1827</v>
      </c>
      <c r="O216" s="1" t="s">
        <v>1828</v>
      </c>
    </row>
    <row r="217" s="1" customFormat="1" spans="1:15">
      <c r="A217" s="1" t="s">
        <v>15</v>
      </c>
      <c r="B217" s="1" t="s">
        <v>1829</v>
      </c>
      <c r="C217" s="1" t="s">
        <v>974</v>
      </c>
      <c r="D217" s="1" t="s">
        <v>55</v>
      </c>
      <c r="F217" s="1" t="s">
        <v>1813</v>
      </c>
      <c r="G217" s="1" t="e">
        <f>-ence</f>
        <v>#NAME?</v>
      </c>
      <c r="I217" s="1" t="s">
        <v>1830</v>
      </c>
      <c r="J217" s="1" t="s">
        <v>1831</v>
      </c>
      <c r="K217" s="1" t="s">
        <v>1832</v>
      </c>
      <c r="L217" s="1" t="s">
        <v>1833</v>
      </c>
      <c r="M217" s="1" t="s">
        <v>1834</v>
      </c>
      <c r="N217" s="1" t="s">
        <v>1835</v>
      </c>
      <c r="O217" s="1" t="s">
        <v>1836</v>
      </c>
    </row>
    <row r="218" s="1" customFormat="1" spans="1:15">
      <c r="A218" s="1" t="s">
        <v>15</v>
      </c>
      <c r="B218" s="1" t="s">
        <v>1837</v>
      </c>
      <c r="C218" s="1" t="s">
        <v>95</v>
      </c>
      <c r="D218" s="1" t="s">
        <v>1838</v>
      </c>
      <c r="F218" s="1" t="s">
        <v>1813</v>
      </c>
      <c r="G218" s="1" t="e">
        <f>-ent</f>
        <v>#NAME?</v>
      </c>
      <c r="I218" s="1" t="s">
        <v>1839</v>
      </c>
      <c r="J218" s="1" t="s">
        <v>1840</v>
      </c>
      <c r="K218" s="1" t="s">
        <v>1841</v>
      </c>
      <c r="L218" s="1" t="s">
        <v>1842</v>
      </c>
      <c r="M218" s="1" t="s">
        <v>1843</v>
      </c>
      <c r="N218" s="1" t="s">
        <v>1844</v>
      </c>
      <c r="O218" s="1" t="s">
        <v>1845</v>
      </c>
    </row>
    <row r="219" s="1" customFormat="1" spans="1:15">
      <c r="A219" s="1" t="s">
        <v>15</v>
      </c>
      <c r="B219" s="1" t="s">
        <v>1846</v>
      </c>
      <c r="C219" s="1" t="s">
        <v>17</v>
      </c>
      <c r="F219" s="1" t="s">
        <v>1813</v>
      </c>
      <c r="G219" s="1" t="s">
        <v>1847</v>
      </c>
      <c r="H219" s="1" t="e">
        <f>-uate</f>
        <v>#NAME?</v>
      </c>
      <c r="I219" s="1" t="s">
        <v>1848</v>
      </c>
      <c r="J219" s="1" t="s">
        <v>1849</v>
      </c>
      <c r="K219" s="1" t="s">
        <v>1850</v>
      </c>
      <c r="L219" s="1" t="s">
        <v>1851</v>
      </c>
      <c r="M219" s="1" t="s">
        <v>1852</v>
      </c>
      <c r="N219" s="1" t="s">
        <v>1853</v>
      </c>
      <c r="O219" s="1" t="s">
        <v>1854</v>
      </c>
    </row>
    <row r="220" s="1" customFormat="1" spans="1:15">
      <c r="A220" s="1" t="s">
        <v>15</v>
      </c>
      <c r="B220" s="1" t="s">
        <v>1855</v>
      </c>
      <c r="C220" s="1" t="s">
        <v>37</v>
      </c>
      <c r="D220" s="1" t="s">
        <v>46</v>
      </c>
      <c r="F220" s="1" t="s">
        <v>1813</v>
      </c>
      <c r="G220" s="1" t="e">
        <f>-ence</f>
        <v>#NAME?</v>
      </c>
      <c r="I220" s="1" t="s">
        <v>1856</v>
      </c>
      <c r="J220" s="1" t="s">
        <v>1857</v>
      </c>
      <c r="K220" s="1" t="s">
        <v>1858</v>
      </c>
      <c r="L220" s="1" t="s">
        <v>1859</v>
      </c>
      <c r="M220" s="1" t="s">
        <v>1860</v>
      </c>
      <c r="N220" s="1" t="s">
        <v>1861</v>
      </c>
      <c r="O220" s="1" t="s">
        <v>1862</v>
      </c>
    </row>
    <row r="221" s="1" customFormat="1" spans="1:15">
      <c r="A221" s="1" t="s">
        <v>15</v>
      </c>
      <c r="B221" s="1" t="s">
        <v>1863</v>
      </c>
      <c r="C221" s="1" t="s">
        <v>95</v>
      </c>
      <c r="D221" s="1" t="s">
        <v>1864</v>
      </c>
      <c r="F221" s="1" t="s">
        <v>1813</v>
      </c>
      <c r="G221" s="1" t="e">
        <f>-ous</f>
        <v>#NAME?</v>
      </c>
      <c r="I221" s="1" t="s">
        <v>1865</v>
      </c>
      <c r="J221" s="1" t="s">
        <v>1866</v>
      </c>
      <c r="K221" s="1" t="s">
        <v>1867</v>
      </c>
      <c r="L221" s="1" t="s">
        <v>1868</v>
      </c>
      <c r="M221" s="1" t="s">
        <v>1869</v>
      </c>
      <c r="N221" s="1" t="s">
        <v>1870</v>
      </c>
      <c r="O221" s="1" t="s">
        <v>1871</v>
      </c>
    </row>
    <row r="222" s="1" customFormat="1" spans="1:15">
      <c r="A222" s="1" t="s">
        <v>15</v>
      </c>
      <c r="B222" s="1" t="s">
        <v>1872</v>
      </c>
      <c r="C222" s="1" t="s">
        <v>37</v>
      </c>
      <c r="D222" s="1" t="s">
        <v>55</v>
      </c>
      <c r="F222" s="1" t="s">
        <v>1873</v>
      </c>
      <c r="I222" s="1" t="s">
        <v>1874</v>
      </c>
      <c r="J222" s="1" t="s">
        <v>1875</v>
      </c>
      <c r="K222" s="1" t="s">
        <v>1876</v>
      </c>
      <c r="L222" s="1" t="s">
        <v>1877</v>
      </c>
      <c r="M222" s="1" t="s">
        <v>1878</v>
      </c>
      <c r="N222" s="1" t="s">
        <v>1879</v>
      </c>
      <c r="O222" s="1" t="s">
        <v>1880</v>
      </c>
    </row>
    <row r="223" s="1" customFormat="1" spans="1:15">
      <c r="A223" s="1" t="s">
        <v>15</v>
      </c>
      <c r="B223" s="1" t="s">
        <v>1881</v>
      </c>
      <c r="C223" s="1" t="s">
        <v>37</v>
      </c>
      <c r="D223" s="1" t="s">
        <v>1200</v>
      </c>
      <c r="F223" s="1" t="s">
        <v>1873</v>
      </c>
      <c r="I223" s="1" t="s">
        <v>1882</v>
      </c>
      <c r="J223" s="1" t="s">
        <v>1883</v>
      </c>
      <c r="K223" s="1" t="s">
        <v>1884</v>
      </c>
      <c r="L223" s="1" t="s">
        <v>1885</v>
      </c>
      <c r="M223" s="1" t="s">
        <v>1886</v>
      </c>
      <c r="N223" s="1" t="s">
        <v>1887</v>
      </c>
      <c r="O223" s="1" t="s">
        <v>1888</v>
      </c>
    </row>
    <row r="224" s="1" customFormat="1" spans="1:15">
      <c r="A224" s="1" t="s">
        <v>15</v>
      </c>
      <c r="B224" s="1" t="s">
        <v>1889</v>
      </c>
      <c r="C224" s="1" t="s">
        <v>95</v>
      </c>
      <c r="F224" s="1" t="s">
        <v>1813</v>
      </c>
      <c r="G224" s="1" t="s">
        <v>1890</v>
      </c>
      <c r="H224" s="1" t="e">
        <f>-ous</f>
        <v>#NAME?</v>
      </c>
      <c r="I224" s="1" t="s">
        <v>1891</v>
      </c>
      <c r="J224" s="1" t="s">
        <v>1892</v>
      </c>
      <c r="K224" s="1" t="s">
        <v>1893</v>
      </c>
      <c r="L224" s="1" t="s">
        <v>1894</v>
      </c>
      <c r="M224" s="1" t="s">
        <v>1895</v>
      </c>
      <c r="N224" s="1" t="s">
        <v>1896</v>
      </c>
      <c r="O224" s="1" t="s">
        <v>1897</v>
      </c>
    </row>
    <row r="225" s="1" customFormat="1" spans="1:15">
      <c r="A225" s="1" t="s">
        <v>15</v>
      </c>
      <c r="B225" s="1" t="s">
        <v>1898</v>
      </c>
      <c r="C225" s="1" t="s">
        <v>37</v>
      </c>
      <c r="F225" s="1" t="s">
        <v>1899</v>
      </c>
      <c r="G225" s="1" t="s">
        <v>1900</v>
      </c>
      <c r="H225" s="1" t="e">
        <f>-ory</f>
        <v>#NAME?</v>
      </c>
      <c r="I225" s="1" t="s">
        <v>1901</v>
      </c>
      <c r="J225" s="1" t="s">
        <v>1902</v>
      </c>
      <c r="K225" s="1" t="s">
        <v>1903</v>
      </c>
      <c r="L225" s="1" t="s">
        <v>1904</v>
      </c>
      <c r="M225" s="1" t="s">
        <v>1905</v>
      </c>
      <c r="N225" s="1" t="s">
        <v>1906</v>
      </c>
      <c r="O225" s="1" t="s">
        <v>1907</v>
      </c>
    </row>
    <row r="226" s="1" customFormat="1" spans="1:15">
      <c r="A226" s="1" t="s">
        <v>15</v>
      </c>
      <c r="B226" s="1" t="s">
        <v>1908</v>
      </c>
      <c r="C226" s="1" t="s">
        <v>95</v>
      </c>
      <c r="D226" s="1" t="s">
        <v>1435</v>
      </c>
      <c r="F226" s="1" t="s">
        <v>1909</v>
      </c>
      <c r="I226" s="1" t="s">
        <v>1910</v>
      </c>
      <c r="J226" s="1" t="s">
        <v>1911</v>
      </c>
      <c r="K226" s="1" t="s">
        <v>1912</v>
      </c>
      <c r="L226" s="1" t="s">
        <v>1913</v>
      </c>
      <c r="M226" s="1" t="s">
        <v>1914</v>
      </c>
      <c r="N226" s="1" t="s">
        <v>1915</v>
      </c>
      <c r="O226" s="1" t="s">
        <v>1916</v>
      </c>
    </row>
    <row r="227" s="1" customFormat="1" spans="1:15">
      <c r="A227" s="1" t="s">
        <v>15</v>
      </c>
      <c r="B227" s="1" t="s">
        <v>1917</v>
      </c>
      <c r="C227" s="1" t="s">
        <v>37</v>
      </c>
      <c r="D227" s="1" t="s">
        <v>1200</v>
      </c>
      <c r="F227" s="1" t="s">
        <v>1909</v>
      </c>
      <c r="I227" s="1" t="s">
        <v>1918</v>
      </c>
      <c r="J227" s="1" t="s">
        <v>1919</v>
      </c>
      <c r="K227" s="1" t="s">
        <v>1920</v>
      </c>
      <c r="L227" s="1" t="s">
        <v>1921</v>
      </c>
      <c r="M227" s="1" t="s">
        <v>1922</v>
      </c>
      <c r="N227" s="1" t="s">
        <v>1923</v>
      </c>
      <c r="O227" s="1" t="s">
        <v>1924</v>
      </c>
    </row>
    <row r="228" s="1" customFormat="1" spans="1:15">
      <c r="A228" s="1" t="s">
        <v>15</v>
      </c>
      <c r="B228" s="1" t="s">
        <v>1925</v>
      </c>
      <c r="C228" s="1" t="s">
        <v>17</v>
      </c>
      <c r="D228" s="1" t="s">
        <v>1838</v>
      </c>
      <c r="F228" s="1" t="s">
        <v>1909</v>
      </c>
      <c r="I228" s="1" t="s">
        <v>1926</v>
      </c>
      <c r="J228" s="1" t="s">
        <v>1831</v>
      </c>
      <c r="K228" s="1" t="s">
        <v>1927</v>
      </c>
      <c r="L228" s="1" t="s">
        <v>1928</v>
      </c>
      <c r="M228" s="1" t="s">
        <v>1929</v>
      </c>
      <c r="N228" s="1" t="s">
        <v>1930</v>
      </c>
      <c r="O228" s="1" t="s">
        <v>1931</v>
      </c>
    </row>
    <row r="229" s="1" customFormat="1" spans="1:15">
      <c r="A229" s="1" t="s">
        <v>15</v>
      </c>
      <c r="B229" s="1" t="s">
        <v>1932</v>
      </c>
      <c r="C229" s="1" t="s">
        <v>37</v>
      </c>
      <c r="D229" s="1" t="s">
        <v>582</v>
      </c>
      <c r="F229" s="1" t="s">
        <v>1909</v>
      </c>
      <c r="I229" s="1" t="s">
        <v>1933</v>
      </c>
      <c r="J229" s="1" t="s">
        <v>1934</v>
      </c>
      <c r="K229" s="1" t="s">
        <v>1935</v>
      </c>
      <c r="L229" s="1" t="s">
        <v>1936</v>
      </c>
      <c r="M229" s="1" t="s">
        <v>1937</v>
      </c>
      <c r="N229" s="1" t="s">
        <v>1938</v>
      </c>
      <c r="O229" s="1" t="s">
        <v>1939</v>
      </c>
    </row>
    <row r="230" s="1" customFormat="1" spans="1:15">
      <c r="A230" s="1" t="s">
        <v>15</v>
      </c>
      <c r="B230" s="1" t="s">
        <v>1940</v>
      </c>
      <c r="C230" s="1" t="s">
        <v>17</v>
      </c>
      <c r="D230" s="1" t="s">
        <v>55</v>
      </c>
      <c r="F230" s="1" t="s">
        <v>1909</v>
      </c>
      <c r="I230" s="1" t="s">
        <v>1941</v>
      </c>
      <c r="J230" s="1" t="s">
        <v>1942</v>
      </c>
      <c r="K230" s="1" t="s">
        <v>1943</v>
      </c>
      <c r="L230" s="1" t="s">
        <v>1944</v>
      </c>
      <c r="M230" s="1" t="s">
        <v>1945</v>
      </c>
      <c r="N230" s="1" t="s">
        <v>1946</v>
      </c>
      <c r="O230" s="1" t="s">
        <v>1947</v>
      </c>
    </row>
    <row r="231" s="1" customFormat="1" spans="1:15">
      <c r="A231" s="1" t="s">
        <v>15</v>
      </c>
      <c r="B231" s="1" t="s">
        <v>1948</v>
      </c>
      <c r="C231" s="1" t="s">
        <v>965</v>
      </c>
      <c r="D231" s="1" t="s">
        <v>1949</v>
      </c>
      <c r="F231" s="1" t="s">
        <v>1899</v>
      </c>
      <c r="G231" s="1" t="s">
        <v>1900</v>
      </c>
      <c r="H231" s="1" t="e">
        <f>-ure</f>
        <v>#NAME?</v>
      </c>
      <c r="I231" s="1" t="s">
        <v>1950</v>
      </c>
      <c r="J231" s="1" t="s">
        <v>1951</v>
      </c>
      <c r="K231" s="1" t="s">
        <v>1952</v>
      </c>
      <c r="L231" s="1" t="s">
        <v>1953</v>
      </c>
      <c r="M231" s="1" t="s">
        <v>1954</v>
      </c>
      <c r="N231" s="1" t="s">
        <v>1955</v>
      </c>
      <c r="O231" s="1" t="s">
        <v>1956</v>
      </c>
    </row>
    <row r="232" s="1" customFormat="1" spans="1:15">
      <c r="A232" s="1" t="s">
        <v>15</v>
      </c>
      <c r="B232" s="1" t="s">
        <v>1957</v>
      </c>
      <c r="C232" s="1" t="s">
        <v>37</v>
      </c>
      <c r="D232" s="1" t="s">
        <v>1958</v>
      </c>
      <c r="F232" s="1" t="s">
        <v>1899</v>
      </c>
      <c r="G232" s="1" t="e">
        <f>-_xleta.t</f>
        <v>#VALUE!</v>
      </c>
      <c r="I232" s="1" t="s">
        <v>1959</v>
      </c>
      <c r="J232" s="1" t="s">
        <v>1960</v>
      </c>
      <c r="K232" s="1" t="s">
        <v>1961</v>
      </c>
      <c r="L232" s="1" t="s">
        <v>1962</v>
      </c>
      <c r="M232" s="1" t="s">
        <v>1963</v>
      </c>
      <c r="N232" s="1" t="s">
        <v>1964</v>
      </c>
      <c r="O232" s="1" t="s">
        <v>1965</v>
      </c>
    </row>
    <row r="233" s="1" customFormat="1" spans="1:15">
      <c r="A233" s="1" t="s">
        <v>15</v>
      </c>
      <c r="B233" s="1" t="s">
        <v>1966</v>
      </c>
      <c r="C233" s="1" t="s">
        <v>17</v>
      </c>
      <c r="F233" s="1" t="s">
        <v>1899</v>
      </c>
      <c r="G233" s="1" t="s">
        <v>1967</v>
      </c>
      <c r="H233" s="1" t="e">
        <f>-itate</f>
        <v>#NAME?</v>
      </c>
      <c r="I233" s="1" t="s">
        <v>1968</v>
      </c>
      <c r="J233" s="1" t="s">
        <v>1969</v>
      </c>
      <c r="K233" s="1" t="s">
        <v>1970</v>
      </c>
      <c r="L233" s="1" t="s">
        <v>1971</v>
      </c>
      <c r="M233" s="1" t="s">
        <v>1972</v>
      </c>
      <c r="N233" s="1" t="s">
        <v>1973</v>
      </c>
      <c r="O233" s="1" t="s">
        <v>1974</v>
      </c>
    </row>
    <row r="234" s="1" customFormat="1" spans="1:15">
      <c r="A234" s="1" t="s">
        <v>15</v>
      </c>
      <c r="B234" s="1" t="s">
        <v>1975</v>
      </c>
      <c r="C234" s="1" t="s">
        <v>95</v>
      </c>
      <c r="D234" s="1" t="s">
        <v>582</v>
      </c>
      <c r="F234" s="1" t="s">
        <v>1976</v>
      </c>
      <c r="G234" s="1" t="e">
        <f>-ient</f>
        <v>#NAME?</v>
      </c>
      <c r="I234" s="1" t="s">
        <v>1977</v>
      </c>
      <c r="J234" s="1" t="s">
        <v>1978</v>
      </c>
      <c r="K234" s="1" t="s">
        <v>1979</v>
      </c>
      <c r="L234" s="1" t="s">
        <v>1980</v>
      </c>
      <c r="M234" s="1" t="s">
        <v>1981</v>
      </c>
      <c r="N234" s="1" t="s">
        <v>1982</v>
      </c>
      <c r="O234" s="1" t="s">
        <v>1983</v>
      </c>
    </row>
    <row r="235" s="1" customFormat="1" spans="1:15">
      <c r="A235" s="1" t="s">
        <v>15</v>
      </c>
      <c r="B235" s="1" t="s">
        <v>1984</v>
      </c>
      <c r="C235" s="1" t="s">
        <v>965</v>
      </c>
      <c r="D235" s="1" t="s">
        <v>1985</v>
      </c>
      <c r="F235" s="1" t="s">
        <v>1986</v>
      </c>
      <c r="I235" s="1" t="s">
        <v>1987</v>
      </c>
      <c r="J235" s="1" t="s">
        <v>1988</v>
      </c>
      <c r="K235" s="1" t="s">
        <v>1989</v>
      </c>
      <c r="L235" s="1" t="s">
        <v>1990</v>
      </c>
      <c r="M235" s="1" t="s">
        <v>1991</v>
      </c>
      <c r="N235" s="1" t="s">
        <v>1992</v>
      </c>
      <c r="O235" s="1" t="s">
        <v>1993</v>
      </c>
    </row>
    <row r="236" s="1" customFormat="1" spans="1:15">
      <c r="A236" s="1" t="s">
        <v>15</v>
      </c>
      <c r="B236" s="1" t="s">
        <v>1994</v>
      </c>
      <c r="C236" s="1" t="s">
        <v>17</v>
      </c>
      <c r="D236" s="1" t="s">
        <v>1995</v>
      </c>
      <c r="F236" s="1" t="s">
        <v>1986</v>
      </c>
      <c r="I236" s="1" t="s">
        <v>1996</v>
      </c>
      <c r="J236" s="1" t="s">
        <v>1997</v>
      </c>
      <c r="K236" s="1" t="s">
        <v>1998</v>
      </c>
      <c r="L236" s="1" t="s">
        <v>1999</v>
      </c>
      <c r="M236" s="1" t="s">
        <v>2000</v>
      </c>
      <c r="N236" s="1" t="s">
        <v>2001</v>
      </c>
      <c r="O236" s="1" t="s">
        <v>2002</v>
      </c>
    </row>
    <row r="237" s="1" customFormat="1" spans="1:15">
      <c r="A237" s="1" t="s">
        <v>15</v>
      </c>
      <c r="B237" s="1" t="s">
        <v>2003</v>
      </c>
      <c r="C237" s="1" t="s">
        <v>17</v>
      </c>
      <c r="D237" s="1" t="s">
        <v>994</v>
      </c>
      <c r="F237" s="1" t="s">
        <v>1986</v>
      </c>
      <c r="I237" s="1" t="s">
        <v>2004</v>
      </c>
      <c r="J237" s="1" t="s">
        <v>2005</v>
      </c>
      <c r="K237" s="1" t="s">
        <v>2006</v>
      </c>
      <c r="L237" s="1" t="s">
        <v>2007</v>
      </c>
      <c r="M237" s="1" t="s">
        <v>2008</v>
      </c>
      <c r="N237" s="1" t="s">
        <v>2009</v>
      </c>
      <c r="O237" s="1" t="s">
        <v>2010</v>
      </c>
    </row>
    <row r="238" s="1" customFormat="1" spans="1:15">
      <c r="A238" s="1" t="s">
        <v>15</v>
      </c>
      <c r="B238" s="1" t="s">
        <v>2011</v>
      </c>
      <c r="C238" s="1" t="s">
        <v>965</v>
      </c>
      <c r="D238" s="1" t="s">
        <v>1028</v>
      </c>
      <c r="F238" s="1" t="s">
        <v>1986</v>
      </c>
      <c r="I238" s="1" t="s">
        <v>2012</v>
      </c>
      <c r="J238" s="1" t="s">
        <v>2013</v>
      </c>
      <c r="K238" s="1" t="s">
        <v>2014</v>
      </c>
      <c r="L238" s="1" t="s">
        <v>2015</v>
      </c>
      <c r="M238" s="1" t="s">
        <v>2016</v>
      </c>
      <c r="N238" s="1" t="s">
        <v>2017</v>
      </c>
      <c r="O238" s="1" t="s">
        <v>2018</v>
      </c>
    </row>
    <row r="239" s="1" customFormat="1" spans="1:15">
      <c r="A239" s="1" t="s">
        <v>15</v>
      </c>
      <c r="B239" s="1" t="s">
        <v>2019</v>
      </c>
      <c r="C239" s="1" t="s">
        <v>17</v>
      </c>
      <c r="D239" s="1" t="s">
        <v>2020</v>
      </c>
      <c r="F239" s="1" t="s">
        <v>1986</v>
      </c>
      <c r="I239" s="1" t="s">
        <v>2021</v>
      </c>
      <c r="J239" s="1" t="s">
        <v>2022</v>
      </c>
      <c r="K239" s="1" t="s">
        <v>2023</v>
      </c>
      <c r="L239" s="1" t="s">
        <v>2024</v>
      </c>
      <c r="M239" s="1" t="s">
        <v>2025</v>
      </c>
      <c r="N239" s="1" t="s">
        <v>2026</v>
      </c>
      <c r="O239" s="1" t="s">
        <v>2027</v>
      </c>
    </row>
    <row r="240" s="1" customFormat="1" spans="1:15">
      <c r="A240" s="1" t="s">
        <v>15</v>
      </c>
      <c r="B240" s="1" t="s">
        <v>2028</v>
      </c>
      <c r="C240" s="1" t="s">
        <v>17</v>
      </c>
      <c r="D240" s="1" t="s">
        <v>2029</v>
      </c>
      <c r="F240" s="1" t="s">
        <v>1986</v>
      </c>
      <c r="I240" s="1" t="s">
        <v>2030</v>
      </c>
      <c r="J240" s="1" t="s">
        <v>2031</v>
      </c>
      <c r="K240" s="1" t="s">
        <v>2032</v>
      </c>
      <c r="L240" s="1" t="s">
        <v>2033</v>
      </c>
      <c r="M240" s="1" t="s">
        <v>2034</v>
      </c>
      <c r="N240" s="1" t="s">
        <v>2035</v>
      </c>
      <c r="O240" s="1" t="s">
        <v>2036</v>
      </c>
    </row>
    <row r="241" s="1" customFormat="1" spans="1:15">
      <c r="A241" s="1" t="s">
        <v>15</v>
      </c>
      <c r="B241" s="1" t="s">
        <v>2037</v>
      </c>
      <c r="C241" s="1" t="s">
        <v>17</v>
      </c>
      <c r="D241" s="1" t="s">
        <v>55</v>
      </c>
      <c r="F241" s="1" t="s">
        <v>1986</v>
      </c>
      <c r="I241" s="1" t="s">
        <v>2038</v>
      </c>
      <c r="J241" s="1" t="s">
        <v>2039</v>
      </c>
      <c r="K241" s="1" t="s">
        <v>2040</v>
      </c>
      <c r="L241" s="1" t="s">
        <v>2041</v>
      </c>
      <c r="M241" s="1" t="s">
        <v>2042</v>
      </c>
      <c r="N241" s="1" t="s">
        <v>2043</v>
      </c>
      <c r="O241" s="1" t="s">
        <v>2044</v>
      </c>
    </row>
    <row r="242" s="1" customFormat="1" spans="1:15">
      <c r="A242" s="1" t="s">
        <v>15</v>
      </c>
      <c r="B242" s="1" t="s">
        <v>2045</v>
      </c>
      <c r="C242" s="1" t="s">
        <v>37</v>
      </c>
      <c r="D242" s="1" t="s">
        <v>46</v>
      </c>
      <c r="F242" s="1" t="s">
        <v>1986</v>
      </c>
      <c r="G242" s="1" t="e">
        <f>-ence</f>
        <v>#NAME?</v>
      </c>
      <c r="I242" s="1" t="s">
        <v>2046</v>
      </c>
      <c r="J242" s="1" t="s">
        <v>2047</v>
      </c>
      <c r="K242" s="1" t="s">
        <v>2048</v>
      </c>
      <c r="L242" s="1" t="s">
        <v>2049</v>
      </c>
      <c r="M242" s="1" t="s">
        <v>2050</v>
      </c>
      <c r="N242" s="1" t="s">
        <v>2051</v>
      </c>
      <c r="O242" s="1" t="s">
        <v>2052</v>
      </c>
    </row>
    <row r="243" s="1" customFormat="1" spans="1:15">
      <c r="A243" s="1" t="s">
        <v>15</v>
      </c>
      <c r="B243" s="1" t="s">
        <v>2053</v>
      </c>
      <c r="C243" s="1" t="s">
        <v>95</v>
      </c>
      <c r="F243" s="1" t="s">
        <v>1986</v>
      </c>
      <c r="G243" s="1" t="e">
        <f>-tile</f>
        <v>#NAME?</v>
      </c>
      <c r="I243" s="1" t="s">
        <v>2054</v>
      </c>
      <c r="J243" s="1" t="s">
        <v>2055</v>
      </c>
      <c r="K243" s="1" t="s">
        <v>2056</v>
      </c>
      <c r="L243" s="1" t="s">
        <v>2057</v>
      </c>
      <c r="M243" s="1" t="s">
        <v>2058</v>
      </c>
      <c r="N243" s="1" t="s">
        <v>2059</v>
      </c>
      <c r="O243" s="1" t="s">
        <v>2060</v>
      </c>
    </row>
    <row r="244" s="1" customFormat="1" spans="1:15">
      <c r="A244" s="1" t="s">
        <v>15</v>
      </c>
      <c r="B244" s="1" t="s">
        <v>2061</v>
      </c>
      <c r="C244" s="1" t="s">
        <v>37</v>
      </c>
      <c r="D244" s="1" t="s">
        <v>1804</v>
      </c>
      <c r="F244" s="1" t="s">
        <v>1986</v>
      </c>
      <c r="G244" s="1" t="e">
        <f>-ence</f>
        <v>#NAME?</v>
      </c>
      <c r="I244" s="1" t="s">
        <v>2062</v>
      </c>
      <c r="J244" s="1" t="s">
        <v>2063</v>
      </c>
      <c r="K244" s="1" t="s">
        <v>2064</v>
      </c>
      <c r="L244" s="1" t="s">
        <v>2065</v>
      </c>
      <c r="M244" s="1" t="s">
        <v>2066</v>
      </c>
      <c r="N244" s="1" t="s">
        <v>2067</v>
      </c>
      <c r="O244" s="1" t="s">
        <v>2068</v>
      </c>
    </row>
    <row r="245" s="1" customFormat="1" spans="1:15">
      <c r="A245" s="1" t="s">
        <v>15</v>
      </c>
      <c r="B245" s="1" t="s">
        <v>2069</v>
      </c>
      <c r="C245" s="1" t="s">
        <v>17</v>
      </c>
      <c r="D245" s="1" t="s">
        <v>582</v>
      </c>
      <c r="F245" s="1" t="s">
        <v>1986</v>
      </c>
      <c r="I245" s="1" t="s">
        <v>2070</v>
      </c>
      <c r="J245" s="1" t="s">
        <v>2071</v>
      </c>
      <c r="K245" s="1" t="s">
        <v>2072</v>
      </c>
      <c r="L245" s="1" t="s">
        <v>2073</v>
      </c>
      <c r="M245" s="1" t="s">
        <v>2074</v>
      </c>
      <c r="N245" s="1" t="s">
        <v>2075</v>
      </c>
      <c r="O245" s="1" t="s">
        <v>2076</v>
      </c>
    </row>
    <row r="246" s="1" customFormat="1" spans="1:15">
      <c r="A246" s="1" t="s">
        <v>15</v>
      </c>
      <c r="B246" s="1" t="s">
        <v>2077</v>
      </c>
      <c r="C246" s="1" t="s">
        <v>974</v>
      </c>
      <c r="F246" s="1" t="s">
        <v>1986</v>
      </c>
      <c r="G246" s="1" t="e">
        <f>-ry</f>
        <v>#NAME?</v>
      </c>
      <c r="I246" s="1" t="s">
        <v>2078</v>
      </c>
      <c r="J246" s="1" t="s">
        <v>2079</v>
      </c>
      <c r="K246" s="1" t="s">
        <v>2080</v>
      </c>
      <c r="L246" s="1" t="s">
        <v>2081</v>
      </c>
      <c r="M246" s="1" t="s">
        <v>2082</v>
      </c>
      <c r="N246" s="1" t="s">
        <v>2083</v>
      </c>
      <c r="O246" s="1" t="s">
        <v>2084</v>
      </c>
    </row>
    <row r="247" s="1" customFormat="1" spans="1:15">
      <c r="A247" s="1" t="s">
        <v>15</v>
      </c>
      <c r="B247" s="1" t="s">
        <v>2085</v>
      </c>
      <c r="C247" s="1" t="s">
        <v>37</v>
      </c>
      <c r="D247" s="1" t="s">
        <v>46</v>
      </c>
      <c r="F247" s="1" t="s">
        <v>2086</v>
      </c>
      <c r="G247" s="1" t="e">
        <f>-ence</f>
        <v>#NAME?</v>
      </c>
      <c r="I247" s="1" t="s">
        <v>2087</v>
      </c>
      <c r="J247" s="1" t="s">
        <v>2088</v>
      </c>
      <c r="K247" s="1" t="s">
        <v>2089</v>
      </c>
      <c r="L247" s="1" t="s">
        <v>2090</v>
      </c>
      <c r="M247" s="1" t="s">
        <v>2091</v>
      </c>
      <c r="N247" s="1" t="s">
        <v>2092</v>
      </c>
      <c r="O247" s="1" t="s">
        <v>2093</v>
      </c>
    </row>
    <row r="248" s="1" customFormat="1" spans="1:15">
      <c r="A248" s="1" t="s">
        <v>15</v>
      </c>
      <c r="B248" s="1" t="s">
        <v>2094</v>
      </c>
      <c r="C248" s="1" t="s">
        <v>95</v>
      </c>
      <c r="D248" s="1" t="s">
        <v>46</v>
      </c>
      <c r="F248" s="1" t="s">
        <v>2086</v>
      </c>
      <c r="G248" s="1" t="e">
        <f>-ent</f>
        <v>#NAME?</v>
      </c>
      <c r="I248" s="1" t="s">
        <v>2095</v>
      </c>
      <c r="J248" s="1" t="s">
        <v>2096</v>
      </c>
      <c r="K248" s="1" t="s">
        <v>2097</v>
      </c>
      <c r="L248" s="1" t="s">
        <v>2098</v>
      </c>
      <c r="M248" s="1" t="s">
        <v>2099</v>
      </c>
      <c r="N248" s="1" t="s">
        <v>2100</v>
      </c>
      <c r="O248" s="1" t="s">
        <v>2101</v>
      </c>
    </row>
    <row r="249" s="1" customFormat="1" spans="1:15">
      <c r="A249" s="1" t="s">
        <v>15</v>
      </c>
      <c r="B249" s="1" t="s">
        <v>2102</v>
      </c>
      <c r="C249" s="1" t="s">
        <v>17</v>
      </c>
      <c r="D249" s="1" t="s">
        <v>46</v>
      </c>
      <c r="F249" s="1" t="s">
        <v>2086</v>
      </c>
      <c r="G249" s="1" t="e">
        <f>-e</f>
        <v>#NAME?</v>
      </c>
      <c r="I249" s="1" t="s">
        <v>2103</v>
      </c>
      <c r="J249" s="1" t="s">
        <v>2104</v>
      </c>
      <c r="K249" s="1" t="s">
        <v>2105</v>
      </c>
      <c r="L249" s="1" t="s">
        <v>2106</v>
      </c>
      <c r="M249" s="1" t="s">
        <v>2107</v>
      </c>
      <c r="N249" s="1" t="s">
        <v>2108</v>
      </c>
      <c r="O249" s="1" t="s">
        <v>2109</v>
      </c>
    </row>
    <row r="250" s="1" customFormat="1" spans="1:15">
      <c r="A250" s="1" t="s">
        <v>15</v>
      </c>
      <c r="B250" s="1" t="s">
        <v>2110</v>
      </c>
      <c r="C250" s="1" t="s">
        <v>95</v>
      </c>
      <c r="D250" s="1" t="s">
        <v>46</v>
      </c>
      <c r="F250" s="1" t="s">
        <v>2086</v>
      </c>
      <c r="G250" s="1" t="e">
        <f>-ent</f>
        <v>#NAME?</v>
      </c>
      <c r="H250" s="1" t="e">
        <f>-ial</f>
        <v>#NAME?</v>
      </c>
      <c r="I250" s="1" t="s">
        <v>2111</v>
      </c>
      <c r="J250" s="1" t="s">
        <v>2112</v>
      </c>
      <c r="K250" s="1" t="s">
        <v>2113</v>
      </c>
      <c r="L250" s="1" t="s">
        <v>2114</v>
      </c>
      <c r="M250" s="1" t="s">
        <v>2115</v>
      </c>
      <c r="N250" s="1" t="s">
        <v>2116</v>
      </c>
      <c r="O250" s="1" t="s">
        <v>2117</v>
      </c>
    </row>
    <row r="251" s="1" customFormat="1" spans="1:15">
      <c r="A251" s="1" t="s">
        <v>15</v>
      </c>
      <c r="B251" s="1" t="s">
        <v>2118</v>
      </c>
      <c r="C251" s="1" t="s">
        <v>95</v>
      </c>
      <c r="D251" s="1" t="s">
        <v>1148</v>
      </c>
      <c r="F251" s="1" t="s">
        <v>2086</v>
      </c>
      <c r="G251" s="1" t="e">
        <f>-ent</f>
        <v>#NAME?</v>
      </c>
      <c r="I251" s="1" t="s">
        <v>2119</v>
      </c>
      <c r="J251" s="1" t="s">
        <v>2120</v>
      </c>
      <c r="K251" s="1" t="s">
        <v>2121</v>
      </c>
      <c r="L251" s="1" t="s">
        <v>2122</v>
      </c>
      <c r="M251" s="1" t="s">
        <v>2123</v>
      </c>
      <c r="N251" s="1" t="s">
        <v>2124</v>
      </c>
      <c r="O251" s="1" t="s">
        <v>2125</v>
      </c>
    </row>
    <row r="252" s="1" customFormat="1" spans="1:15">
      <c r="A252" s="1" t="s">
        <v>15</v>
      </c>
      <c r="B252" s="1" t="s">
        <v>2126</v>
      </c>
      <c r="C252" s="1" t="s">
        <v>37</v>
      </c>
      <c r="F252" s="1" t="s">
        <v>2127</v>
      </c>
      <c r="G252" s="1" t="e">
        <f>-ity</f>
        <v>#NAME?</v>
      </c>
      <c r="I252" s="1" t="s">
        <v>2128</v>
      </c>
      <c r="J252" s="1" t="s">
        <v>2129</v>
      </c>
      <c r="K252" s="1" t="s">
        <v>2130</v>
      </c>
      <c r="L252" s="1" t="s">
        <v>2131</v>
      </c>
      <c r="M252" s="1" t="s">
        <v>2132</v>
      </c>
      <c r="N252" s="1" t="s">
        <v>2133</v>
      </c>
      <c r="O252" s="1" t="s">
        <v>2134</v>
      </c>
    </row>
    <row r="253" s="1" customFormat="1" spans="1:15">
      <c r="A253" s="1" t="s">
        <v>15</v>
      </c>
      <c r="B253" s="1" t="s">
        <v>2135</v>
      </c>
      <c r="C253" s="1" t="s">
        <v>95</v>
      </c>
      <c r="D253" s="1" t="s">
        <v>1435</v>
      </c>
      <c r="F253" s="1" t="s">
        <v>2086</v>
      </c>
      <c r="G253" s="1" t="e">
        <f>-i</f>
        <v>#NAME?</v>
      </c>
      <c r="H253" s="1" t="e">
        <f>-ous</f>
        <v>#NAME?</v>
      </c>
      <c r="I253" s="1" t="s">
        <v>2136</v>
      </c>
      <c r="J253" s="1" t="s">
        <v>2137</v>
      </c>
      <c r="K253" s="1" t="s">
        <v>2138</v>
      </c>
      <c r="L253" s="1" t="s">
        <v>2139</v>
      </c>
      <c r="M253" s="1" t="s">
        <v>2140</v>
      </c>
      <c r="N253" s="1" t="s">
        <v>2141</v>
      </c>
      <c r="O253" s="1" t="s">
        <v>2142</v>
      </c>
    </row>
    <row r="254" s="1" customFormat="1" spans="1:15">
      <c r="A254" s="1" t="s">
        <v>15</v>
      </c>
      <c r="B254" s="1" t="s">
        <v>2143</v>
      </c>
      <c r="C254" s="1" t="s">
        <v>37</v>
      </c>
      <c r="D254" s="1" t="s">
        <v>46</v>
      </c>
      <c r="F254" s="1" t="s">
        <v>2086</v>
      </c>
      <c r="G254" s="1" t="e">
        <f>-ant</f>
        <v>#NAME?</v>
      </c>
      <c r="I254" s="1" t="s">
        <v>2144</v>
      </c>
      <c r="J254" s="1" t="s">
        <v>2145</v>
      </c>
      <c r="K254" s="1" t="s">
        <v>2146</v>
      </c>
      <c r="L254" s="1" t="s">
        <v>2147</v>
      </c>
      <c r="M254" s="1" t="s">
        <v>2148</v>
      </c>
      <c r="N254" s="1" t="s">
        <v>2149</v>
      </c>
      <c r="O254" s="1" t="s">
        <v>2150</v>
      </c>
    </row>
    <row r="255" s="1" customFormat="1" spans="1:15">
      <c r="A255" s="1" t="s">
        <v>15</v>
      </c>
      <c r="B255" s="1" t="s">
        <v>2151</v>
      </c>
      <c r="C255" s="1" t="s">
        <v>37</v>
      </c>
      <c r="D255" s="1" t="s">
        <v>55</v>
      </c>
      <c r="F255" s="1" t="s">
        <v>2127</v>
      </c>
      <c r="I255" s="1" t="s">
        <v>2152</v>
      </c>
      <c r="J255" s="1" t="s">
        <v>2153</v>
      </c>
      <c r="K255" s="1" t="s">
        <v>2154</v>
      </c>
      <c r="L255" s="1" t="s">
        <v>2155</v>
      </c>
      <c r="M255" s="1" t="s">
        <v>2156</v>
      </c>
      <c r="N255" s="1" t="s">
        <v>2157</v>
      </c>
      <c r="O255" s="1" t="s">
        <v>2158</v>
      </c>
    </row>
    <row r="256" s="1" customFormat="1" spans="1:15">
      <c r="A256" s="1" t="s">
        <v>15</v>
      </c>
      <c r="B256" s="1" t="s">
        <v>2159</v>
      </c>
      <c r="C256" s="1" t="s">
        <v>37</v>
      </c>
      <c r="D256" s="1" t="s">
        <v>1838</v>
      </c>
      <c r="F256" s="1" t="s">
        <v>2086</v>
      </c>
      <c r="G256" s="1" t="e">
        <f>-avit</f>
        <v>#NAME?</v>
      </c>
      <c r="I256" s="1" t="s">
        <v>2160</v>
      </c>
      <c r="J256" s="1" t="s">
        <v>2161</v>
      </c>
      <c r="K256" s="1" t="s">
        <v>2162</v>
      </c>
      <c r="L256" s="1" t="s">
        <v>2163</v>
      </c>
      <c r="M256" s="1" t="s">
        <v>2164</v>
      </c>
      <c r="N256" s="1" t="s">
        <v>2165</v>
      </c>
      <c r="O256" s="1" t="s">
        <v>2166</v>
      </c>
    </row>
    <row r="257" s="1" customFormat="1" spans="1:15">
      <c r="A257" s="1" t="s">
        <v>15</v>
      </c>
      <c r="B257" s="1" t="s">
        <v>2167</v>
      </c>
      <c r="C257" s="1" t="s">
        <v>95</v>
      </c>
      <c r="D257" s="1" t="s">
        <v>833</v>
      </c>
      <c r="F257" s="1" t="s">
        <v>2168</v>
      </c>
      <c r="G257" s="1" t="e">
        <f>-e</f>
        <v>#NAME?</v>
      </c>
      <c r="I257" s="1" t="s">
        <v>2169</v>
      </c>
      <c r="J257" s="1" t="s">
        <v>2170</v>
      </c>
      <c r="K257" s="1" t="s">
        <v>2171</v>
      </c>
      <c r="L257" s="1" t="s">
        <v>2172</v>
      </c>
      <c r="M257" s="1" t="s">
        <v>2173</v>
      </c>
      <c r="N257" s="1" t="s">
        <v>2174</v>
      </c>
      <c r="O257" s="1" t="s">
        <v>2175</v>
      </c>
    </row>
    <row r="258" s="1" customFormat="1" spans="1:15">
      <c r="A258" s="1" t="s">
        <v>15</v>
      </c>
      <c r="B258" s="1" t="s">
        <v>2176</v>
      </c>
      <c r="C258" s="1" t="s">
        <v>37</v>
      </c>
      <c r="D258" s="1" t="s">
        <v>833</v>
      </c>
      <c r="F258" s="1" t="s">
        <v>2177</v>
      </c>
      <c r="G258" s="1" t="e">
        <f>-y</f>
        <v>#NAME?</v>
      </c>
      <c r="I258" s="1" t="s">
        <v>2178</v>
      </c>
      <c r="J258" s="1" t="s">
        <v>2179</v>
      </c>
      <c r="K258" s="1" t="s">
        <v>2180</v>
      </c>
      <c r="L258" s="1" t="s">
        <v>2181</v>
      </c>
      <c r="M258" s="1" t="s">
        <v>2182</v>
      </c>
      <c r="N258" s="1" t="s">
        <v>2183</v>
      </c>
      <c r="O258" s="1" t="s">
        <v>2184</v>
      </c>
    </row>
    <row r="259" s="1" customFormat="1" spans="1:15">
      <c r="A259" s="1" t="s">
        <v>15</v>
      </c>
      <c r="B259" s="1" t="s">
        <v>2185</v>
      </c>
      <c r="C259" s="1" t="s">
        <v>95</v>
      </c>
      <c r="D259" s="1" t="s">
        <v>833</v>
      </c>
      <c r="F259" s="1" t="s">
        <v>861</v>
      </c>
      <c r="G259" s="1" t="e">
        <f>-ous</f>
        <v>#NAME?</v>
      </c>
      <c r="I259" s="1" t="s">
        <v>2186</v>
      </c>
      <c r="J259" s="1" t="s">
        <v>2187</v>
      </c>
      <c r="K259" s="1" t="s">
        <v>2188</v>
      </c>
      <c r="L259" s="1" t="s">
        <v>2189</v>
      </c>
      <c r="M259" s="1" t="s">
        <v>2190</v>
      </c>
      <c r="N259" s="1" t="s">
        <v>2191</v>
      </c>
      <c r="O259" s="1" t="s">
        <v>2192</v>
      </c>
    </row>
    <row r="260" s="1" customFormat="1" spans="1:15">
      <c r="A260" s="1" t="s">
        <v>15</v>
      </c>
      <c r="B260" s="1" t="s">
        <v>2193</v>
      </c>
      <c r="C260" s="1" t="s">
        <v>95</v>
      </c>
      <c r="D260" s="1" t="s">
        <v>833</v>
      </c>
      <c r="F260" s="1" t="s">
        <v>1243</v>
      </c>
      <c r="G260" s="1" t="e">
        <f>-ic</f>
        <v>#NAME?</v>
      </c>
      <c r="I260" s="1" t="s">
        <v>2194</v>
      </c>
      <c r="J260" s="1" t="s">
        <v>2195</v>
      </c>
      <c r="K260" s="1" t="s">
        <v>2196</v>
      </c>
      <c r="L260" s="1" t="s">
        <v>2197</v>
      </c>
      <c r="M260" s="1" t="s">
        <v>2198</v>
      </c>
      <c r="N260" s="1" t="s">
        <v>2199</v>
      </c>
      <c r="O260" s="1" t="s">
        <v>2200</v>
      </c>
    </row>
    <row r="261" s="1" customFormat="1" spans="1:15">
      <c r="A261" s="1" t="s">
        <v>15</v>
      </c>
      <c r="B261" s="1" t="s">
        <v>2201</v>
      </c>
      <c r="C261" s="1" t="s">
        <v>37</v>
      </c>
      <c r="D261" s="1" t="s">
        <v>833</v>
      </c>
      <c r="F261" s="1" t="s">
        <v>2202</v>
      </c>
      <c r="I261" s="1" t="s">
        <v>2203</v>
      </c>
      <c r="J261" s="1" t="s">
        <v>2204</v>
      </c>
      <c r="K261" s="1" t="s">
        <v>2205</v>
      </c>
      <c r="L261" s="1" t="s">
        <v>2206</v>
      </c>
      <c r="M261" s="1" t="s">
        <v>2207</v>
      </c>
      <c r="N261" s="1" t="s">
        <v>2208</v>
      </c>
      <c r="O261" s="1" t="s">
        <v>2209</v>
      </c>
    </row>
    <row r="262" s="1" customFormat="1" spans="1:15">
      <c r="A262" s="1" t="s">
        <v>15</v>
      </c>
      <c r="B262" s="1" t="s">
        <v>2210</v>
      </c>
      <c r="C262" s="1" t="s">
        <v>37</v>
      </c>
      <c r="D262" s="1" t="s">
        <v>833</v>
      </c>
      <c r="F262" s="1" t="s">
        <v>2211</v>
      </c>
      <c r="I262" s="1" t="s">
        <v>2212</v>
      </c>
      <c r="J262" s="1" t="s">
        <v>2213</v>
      </c>
      <c r="K262" s="1" t="s">
        <v>2214</v>
      </c>
      <c r="L262" s="1" t="s">
        <v>2215</v>
      </c>
      <c r="M262" s="1" t="s">
        <v>2216</v>
      </c>
      <c r="N262" s="1" t="s">
        <v>2217</v>
      </c>
      <c r="O262" s="1" t="s">
        <v>2218</v>
      </c>
    </row>
    <row r="263" s="1" customFormat="1" spans="1:15">
      <c r="A263" s="1" t="s">
        <v>15</v>
      </c>
      <c r="B263" s="1" t="s">
        <v>2219</v>
      </c>
      <c r="C263" s="1" t="s">
        <v>37</v>
      </c>
      <c r="D263" s="1" t="s">
        <v>833</v>
      </c>
      <c r="F263" s="1" t="s">
        <v>2220</v>
      </c>
      <c r="I263" s="1" t="s">
        <v>2221</v>
      </c>
      <c r="J263" s="1" t="s">
        <v>2222</v>
      </c>
      <c r="K263" s="1" t="s">
        <v>2223</v>
      </c>
      <c r="L263" s="1" t="s">
        <v>2224</v>
      </c>
      <c r="M263" s="1" t="s">
        <v>2225</v>
      </c>
      <c r="N263" s="1" t="s">
        <v>2226</v>
      </c>
      <c r="O263" s="1" t="s">
        <v>2227</v>
      </c>
    </row>
    <row r="264" s="1" customFormat="1" spans="1:15">
      <c r="A264" s="1" t="s">
        <v>15</v>
      </c>
      <c r="B264" s="1" t="s">
        <v>2228</v>
      </c>
      <c r="C264" s="1" t="s">
        <v>37</v>
      </c>
      <c r="D264" s="1" t="s">
        <v>833</v>
      </c>
      <c r="F264" s="1" t="s">
        <v>2229</v>
      </c>
      <c r="I264" s="1" t="s">
        <v>2230</v>
      </c>
      <c r="J264" s="1" t="s">
        <v>2231</v>
      </c>
      <c r="K264" s="1" t="s">
        <v>2232</v>
      </c>
      <c r="L264" s="1" t="s">
        <v>2233</v>
      </c>
      <c r="M264" s="1" t="s">
        <v>2234</v>
      </c>
      <c r="N264" s="1" t="s">
        <v>2235</v>
      </c>
      <c r="O264" s="1" t="s">
        <v>2236</v>
      </c>
    </row>
    <row r="265" s="1" customFormat="1" spans="1:15">
      <c r="A265" s="1" t="s">
        <v>15</v>
      </c>
      <c r="B265" s="1" t="s">
        <v>2237</v>
      </c>
      <c r="C265" s="1" t="s">
        <v>37</v>
      </c>
      <c r="D265" s="1" t="s">
        <v>833</v>
      </c>
      <c r="F265" s="1" t="s">
        <v>1234</v>
      </c>
      <c r="G265" s="1" t="e">
        <f>-ium</f>
        <v>#NAME?</v>
      </c>
      <c r="I265" s="1" t="s">
        <v>2238</v>
      </c>
      <c r="J265" s="1" t="s">
        <v>2239</v>
      </c>
      <c r="K265" s="1" t="s">
        <v>2240</v>
      </c>
      <c r="L265" s="1" t="s">
        <v>2241</v>
      </c>
      <c r="M265" s="1" t="s">
        <v>2242</v>
      </c>
      <c r="N265" s="1" t="s">
        <v>2243</v>
      </c>
      <c r="O265" s="1" t="s">
        <v>2244</v>
      </c>
    </row>
    <row r="266" s="1" customFormat="1" spans="1:15">
      <c r="A266" s="1" t="s">
        <v>15</v>
      </c>
      <c r="B266" s="1" t="s">
        <v>2245</v>
      </c>
      <c r="C266" s="1" t="s">
        <v>37</v>
      </c>
      <c r="D266" s="1" t="s">
        <v>833</v>
      </c>
      <c r="F266" s="1" t="s">
        <v>2246</v>
      </c>
      <c r="I266" s="1" t="s">
        <v>2247</v>
      </c>
      <c r="J266" s="1" t="s">
        <v>2248</v>
      </c>
      <c r="K266" s="1" t="s">
        <v>2249</v>
      </c>
      <c r="L266" s="1" t="s">
        <v>2250</v>
      </c>
      <c r="M266" s="1" t="s">
        <v>2251</v>
      </c>
      <c r="N266" s="1" t="s">
        <v>2252</v>
      </c>
      <c r="O266" s="1" t="s">
        <v>2253</v>
      </c>
    </row>
    <row r="267" s="1" customFormat="1" spans="1:15">
      <c r="A267" s="1" t="s">
        <v>15</v>
      </c>
      <c r="B267" s="1" t="s">
        <v>2254</v>
      </c>
      <c r="C267" s="1" t="s">
        <v>37</v>
      </c>
      <c r="D267" s="1" t="s">
        <v>2255</v>
      </c>
      <c r="F267" s="1" t="s">
        <v>2229</v>
      </c>
      <c r="I267" s="1" t="s">
        <v>2256</v>
      </c>
      <c r="K267" s="1" t="s">
        <v>2257</v>
      </c>
      <c r="L267" s="1" t="s">
        <v>2258</v>
      </c>
      <c r="M267" s="1" t="s">
        <v>2259</v>
      </c>
      <c r="N267" s="1" t="s">
        <v>2260</v>
      </c>
      <c r="O267" s="1" t="s">
        <v>2261</v>
      </c>
    </row>
    <row r="268" s="1" customFormat="1" spans="1:15">
      <c r="A268" s="1" t="s">
        <v>15</v>
      </c>
      <c r="B268" s="1" t="s">
        <v>2262</v>
      </c>
      <c r="C268" s="1" t="s">
        <v>37</v>
      </c>
      <c r="D268" s="1" t="s">
        <v>2255</v>
      </c>
      <c r="F268" s="1" t="s">
        <v>2246</v>
      </c>
      <c r="I268" s="1" t="s">
        <v>2263</v>
      </c>
      <c r="K268" s="1" t="s">
        <v>2264</v>
      </c>
      <c r="L268" s="1" t="s">
        <v>2265</v>
      </c>
      <c r="M268" s="1" t="s">
        <v>2266</v>
      </c>
      <c r="N268" s="1" t="s">
        <v>2267</v>
      </c>
      <c r="O268" s="1" t="s">
        <v>2268</v>
      </c>
    </row>
    <row r="269" s="1" customFormat="1" spans="1:15">
      <c r="A269" s="1" t="s">
        <v>15</v>
      </c>
      <c r="B269" s="1" t="s">
        <v>2269</v>
      </c>
      <c r="C269" s="1" t="s">
        <v>37</v>
      </c>
      <c r="D269" s="1" t="s">
        <v>2255</v>
      </c>
      <c r="F269" s="1" t="s">
        <v>2270</v>
      </c>
      <c r="I269" s="1" t="s">
        <v>2271</v>
      </c>
      <c r="K269" s="1" t="s">
        <v>2272</v>
      </c>
      <c r="L269" s="1" t="s">
        <v>2273</v>
      </c>
      <c r="M269" s="1" t="s">
        <v>2274</v>
      </c>
      <c r="N269" s="1" t="s">
        <v>2275</v>
      </c>
      <c r="O269" s="1" t="s">
        <v>2276</v>
      </c>
    </row>
    <row r="270" s="1" customFormat="1" spans="1:15">
      <c r="A270" s="1" t="s">
        <v>15</v>
      </c>
      <c r="B270" s="1" t="s">
        <v>2277</v>
      </c>
      <c r="C270" s="1" t="s">
        <v>95</v>
      </c>
      <c r="D270" s="1" t="s">
        <v>2278</v>
      </c>
      <c r="F270" s="1" t="s">
        <v>2279</v>
      </c>
      <c r="G270" s="1" t="e">
        <f>-ic</f>
        <v>#NAME?</v>
      </c>
      <c r="I270" s="1" t="s">
        <v>2280</v>
      </c>
      <c r="K270" s="1" t="s">
        <v>2281</v>
      </c>
      <c r="L270" s="1" t="s">
        <v>2282</v>
      </c>
      <c r="M270" s="1" t="s">
        <v>2283</v>
      </c>
      <c r="N270" s="1" t="s">
        <v>2284</v>
      </c>
      <c r="O270" s="1" t="s">
        <v>2285</v>
      </c>
    </row>
    <row r="271" s="1" customFormat="1" spans="1:15">
      <c r="A271" s="1" t="s">
        <v>15</v>
      </c>
      <c r="B271" s="1" t="s">
        <v>2286</v>
      </c>
      <c r="C271" s="1" t="s">
        <v>37</v>
      </c>
      <c r="D271" s="1" t="s">
        <v>2255</v>
      </c>
      <c r="E271" s="1" t="s">
        <v>1322</v>
      </c>
      <c r="F271" s="1" t="s">
        <v>2287</v>
      </c>
      <c r="I271" s="1" t="s">
        <v>2288</v>
      </c>
      <c r="K271" s="1" t="s">
        <v>2289</v>
      </c>
      <c r="L271" s="1" t="s">
        <v>2290</v>
      </c>
      <c r="M271" s="1" t="s">
        <v>2291</v>
      </c>
      <c r="N271" s="1" t="s">
        <v>2292</v>
      </c>
      <c r="O271" s="1" t="s">
        <v>2293</v>
      </c>
    </row>
    <row r="272" s="1" customFormat="1" spans="1:15">
      <c r="A272" s="1" t="s">
        <v>15</v>
      </c>
      <c r="B272" s="1" t="s">
        <v>2294</v>
      </c>
      <c r="C272" s="1" t="s">
        <v>37</v>
      </c>
      <c r="D272" s="1" t="s">
        <v>2255</v>
      </c>
      <c r="F272" s="1" t="s">
        <v>1243</v>
      </c>
      <c r="I272" s="1" t="s">
        <v>2295</v>
      </c>
      <c r="K272" s="1" t="s">
        <v>2296</v>
      </c>
      <c r="L272" s="1" t="s">
        <v>2297</v>
      </c>
      <c r="M272" s="1" t="s">
        <v>2298</v>
      </c>
      <c r="N272" s="1" t="s">
        <v>2299</v>
      </c>
      <c r="O272" s="1" t="s">
        <v>2300</v>
      </c>
    </row>
    <row r="273" s="1" customFormat="1" spans="1:15">
      <c r="A273" s="1" t="s">
        <v>15</v>
      </c>
      <c r="B273" s="1" t="s">
        <v>2301</v>
      </c>
      <c r="C273" s="1" t="s">
        <v>37</v>
      </c>
      <c r="D273" s="1" t="s">
        <v>2255</v>
      </c>
      <c r="F273" s="1" t="s">
        <v>2302</v>
      </c>
      <c r="I273" s="1" t="s">
        <v>2303</v>
      </c>
      <c r="K273" s="1" t="s">
        <v>2304</v>
      </c>
      <c r="L273" s="1" t="s">
        <v>2305</v>
      </c>
      <c r="M273" s="1" t="s">
        <v>2306</v>
      </c>
      <c r="N273" s="1" t="s">
        <v>2307</v>
      </c>
      <c r="O273" s="1" t="s">
        <v>2308</v>
      </c>
    </row>
    <row r="274" s="1" customFormat="1" spans="1:15">
      <c r="A274" s="1" t="s">
        <v>15</v>
      </c>
      <c r="B274" s="1" t="s">
        <v>2309</v>
      </c>
      <c r="C274" s="1" t="s">
        <v>95</v>
      </c>
      <c r="D274" s="1" t="s">
        <v>2255</v>
      </c>
      <c r="F274" s="1" t="s">
        <v>861</v>
      </c>
      <c r="G274" s="1" t="e">
        <f>-ous</f>
        <v>#NAME?</v>
      </c>
      <c r="I274" s="1" t="s">
        <v>2310</v>
      </c>
      <c r="K274" s="1" t="s">
        <v>2311</v>
      </c>
      <c r="L274" s="1" t="s">
        <v>2312</v>
      </c>
      <c r="M274" s="1" t="s">
        <v>2313</v>
      </c>
      <c r="N274" s="1" t="s">
        <v>2314</v>
      </c>
      <c r="O274" s="1" t="s">
        <v>2315</v>
      </c>
    </row>
    <row r="275" s="1" customFormat="1" spans="1:15">
      <c r="A275" s="1" t="s">
        <v>15</v>
      </c>
      <c r="B275" s="1" t="s">
        <v>2316</v>
      </c>
      <c r="C275" s="1" t="s">
        <v>37</v>
      </c>
      <c r="D275" s="1" t="s">
        <v>2255</v>
      </c>
      <c r="F275" s="1" t="s">
        <v>2317</v>
      </c>
      <c r="I275" s="1" t="s">
        <v>2318</v>
      </c>
      <c r="K275" s="1" t="s">
        <v>2319</v>
      </c>
      <c r="L275" s="1" t="s">
        <v>2320</v>
      </c>
      <c r="M275" s="1" t="s">
        <v>2321</v>
      </c>
      <c r="N275" s="1" t="s">
        <v>2322</v>
      </c>
      <c r="O275" s="1" t="s">
        <v>2323</v>
      </c>
    </row>
    <row r="276" s="1" customFormat="1" spans="1:15">
      <c r="A276" s="1" t="s">
        <v>15</v>
      </c>
      <c r="B276" s="1" t="s">
        <v>2324</v>
      </c>
      <c r="C276" s="1" t="s">
        <v>37</v>
      </c>
      <c r="D276" s="1" t="s">
        <v>2255</v>
      </c>
      <c r="F276" s="1" t="s">
        <v>2325</v>
      </c>
      <c r="I276" s="1" t="s">
        <v>2326</v>
      </c>
      <c r="K276" s="1" t="s">
        <v>2327</v>
      </c>
      <c r="L276" s="1" t="s">
        <v>2328</v>
      </c>
      <c r="M276" s="1" t="s">
        <v>2329</v>
      </c>
      <c r="N276" s="1" t="s">
        <v>2330</v>
      </c>
      <c r="O276" s="1" t="s">
        <v>2331</v>
      </c>
    </row>
    <row r="277" s="1" customFormat="1" spans="1:15">
      <c r="A277" s="1" t="s">
        <v>15</v>
      </c>
      <c r="B277" s="1" t="s">
        <v>2332</v>
      </c>
      <c r="C277" s="1" t="s">
        <v>965</v>
      </c>
      <c r="D277" s="1" t="s">
        <v>2333</v>
      </c>
      <c r="F277" s="1" t="s">
        <v>2334</v>
      </c>
      <c r="I277" s="1" t="s">
        <v>2335</v>
      </c>
      <c r="J277" s="1" t="s">
        <v>2336</v>
      </c>
      <c r="K277" s="1" t="s">
        <v>2337</v>
      </c>
      <c r="L277" s="1" t="s">
        <v>2338</v>
      </c>
      <c r="M277" s="1" t="s">
        <v>2339</v>
      </c>
      <c r="N277" s="1" t="s">
        <v>2340</v>
      </c>
      <c r="O277" s="1" t="s">
        <v>2341</v>
      </c>
    </row>
    <row r="278" s="1" customFormat="1" spans="1:15">
      <c r="A278" s="1" t="s">
        <v>15</v>
      </c>
      <c r="B278" s="1" t="s">
        <v>2342</v>
      </c>
      <c r="C278" s="1" t="s">
        <v>17</v>
      </c>
      <c r="D278" s="1" t="s">
        <v>2333</v>
      </c>
      <c r="F278" s="1" t="s">
        <v>2343</v>
      </c>
      <c r="I278" s="1" t="s">
        <v>2344</v>
      </c>
      <c r="J278" s="1" t="s">
        <v>2345</v>
      </c>
      <c r="K278" s="1" t="s">
        <v>2346</v>
      </c>
      <c r="L278" s="1" t="s">
        <v>2347</v>
      </c>
      <c r="M278" s="1" t="s">
        <v>2348</v>
      </c>
      <c r="N278" s="1" t="s">
        <v>2349</v>
      </c>
      <c r="O278" s="1" t="s">
        <v>2350</v>
      </c>
    </row>
    <row r="279" s="1" customFormat="1" spans="1:15">
      <c r="A279" s="1" t="s">
        <v>15</v>
      </c>
      <c r="B279" s="1" t="s">
        <v>2351</v>
      </c>
      <c r="C279" s="1" t="s">
        <v>17</v>
      </c>
      <c r="D279" s="1" t="s">
        <v>2333</v>
      </c>
      <c r="F279" s="1" t="s">
        <v>2352</v>
      </c>
      <c r="I279" s="1" t="s">
        <v>2353</v>
      </c>
      <c r="J279" s="1" t="s">
        <v>2354</v>
      </c>
      <c r="K279" s="1" t="s">
        <v>2355</v>
      </c>
      <c r="L279" s="1" t="s">
        <v>2356</v>
      </c>
      <c r="M279" s="1" t="s">
        <v>2357</v>
      </c>
      <c r="N279" s="1" t="s">
        <v>2358</v>
      </c>
      <c r="O279" s="1" t="s">
        <v>2359</v>
      </c>
    </row>
    <row r="280" s="1" customFormat="1" spans="1:15">
      <c r="A280" s="1" t="s">
        <v>15</v>
      </c>
      <c r="B280" s="1" t="s">
        <v>2360</v>
      </c>
      <c r="C280" s="1" t="s">
        <v>17</v>
      </c>
      <c r="D280" s="1" t="s">
        <v>2333</v>
      </c>
      <c r="F280" s="1" t="s">
        <v>2361</v>
      </c>
      <c r="I280" s="1" t="s">
        <v>2362</v>
      </c>
      <c r="J280" s="1" t="s">
        <v>2363</v>
      </c>
      <c r="K280" s="1" t="s">
        <v>2364</v>
      </c>
      <c r="L280" s="1" t="s">
        <v>2365</v>
      </c>
      <c r="M280" s="1" t="s">
        <v>2366</v>
      </c>
      <c r="N280" s="1" t="s">
        <v>2367</v>
      </c>
      <c r="O280" s="1" t="s">
        <v>2368</v>
      </c>
    </row>
    <row r="281" s="1" customFormat="1" spans="1:15">
      <c r="A281" s="1" t="s">
        <v>15</v>
      </c>
      <c r="B281" s="1" t="s">
        <v>2369</v>
      </c>
      <c r="C281" s="1" t="s">
        <v>37</v>
      </c>
      <c r="D281" s="1" t="s">
        <v>2333</v>
      </c>
      <c r="F281" s="1" t="s">
        <v>2370</v>
      </c>
      <c r="I281" s="1" t="s">
        <v>2371</v>
      </c>
      <c r="J281" s="1" t="s">
        <v>2372</v>
      </c>
      <c r="K281" s="1" t="s">
        <v>2373</v>
      </c>
      <c r="L281" s="1" t="s">
        <v>2374</v>
      </c>
      <c r="M281" s="1" t="s">
        <v>2375</v>
      </c>
      <c r="N281" s="1" t="s">
        <v>2376</v>
      </c>
      <c r="O281" s="1" t="s">
        <v>2377</v>
      </c>
    </row>
    <row r="282" s="1" customFormat="1" spans="1:15">
      <c r="A282" s="1" t="s">
        <v>15</v>
      </c>
      <c r="B282" s="1" t="s">
        <v>2378</v>
      </c>
      <c r="C282" s="1" t="s">
        <v>17</v>
      </c>
      <c r="D282" s="1" t="s">
        <v>2333</v>
      </c>
      <c r="F282" s="1" t="s">
        <v>2379</v>
      </c>
      <c r="G282" s="1" t="e">
        <f>-ize</f>
        <v>#NAME?</v>
      </c>
      <c r="I282" s="1" t="s">
        <v>2380</v>
      </c>
      <c r="J282" s="1" t="s">
        <v>2381</v>
      </c>
      <c r="K282" s="1" t="s">
        <v>2382</v>
      </c>
      <c r="L282" s="1" t="s">
        <v>2383</v>
      </c>
      <c r="M282" s="1" t="s">
        <v>2384</v>
      </c>
      <c r="N282" s="1" t="s">
        <v>2385</v>
      </c>
      <c r="O282" s="1" t="s">
        <v>2386</v>
      </c>
    </row>
    <row r="283" s="1" customFormat="1" spans="1:15">
      <c r="A283" s="1" t="s">
        <v>15</v>
      </c>
      <c r="B283" s="1" t="s">
        <v>2387</v>
      </c>
      <c r="C283" s="1" t="s">
        <v>17</v>
      </c>
      <c r="D283" s="1" t="s">
        <v>2333</v>
      </c>
      <c r="F283" s="1" t="s">
        <v>2388</v>
      </c>
      <c r="I283" s="1" t="s">
        <v>2389</v>
      </c>
      <c r="J283" s="1" t="s">
        <v>2390</v>
      </c>
      <c r="K283" s="1" t="s">
        <v>2391</v>
      </c>
      <c r="L283" s="1" t="s">
        <v>2392</v>
      </c>
      <c r="M283" s="1" t="s">
        <v>2393</v>
      </c>
      <c r="N283" s="1" t="s">
        <v>2394</v>
      </c>
      <c r="O283" s="1" t="s">
        <v>2395</v>
      </c>
    </row>
    <row r="284" s="1" customFormat="1" spans="1:15">
      <c r="A284" s="1" t="s">
        <v>15</v>
      </c>
      <c r="B284" s="1" t="s">
        <v>2396</v>
      </c>
      <c r="C284" s="1" t="s">
        <v>37</v>
      </c>
      <c r="D284" s="1" t="s">
        <v>2333</v>
      </c>
      <c r="F284" s="1" t="s">
        <v>2397</v>
      </c>
      <c r="G284" s="1" t="e">
        <f>-ment</f>
        <v>#NAME?</v>
      </c>
      <c r="I284" s="1" t="s">
        <v>2398</v>
      </c>
      <c r="J284" s="1" t="s">
        <v>2399</v>
      </c>
      <c r="K284" s="1" t="s">
        <v>2400</v>
      </c>
      <c r="L284" s="1" t="s">
        <v>2401</v>
      </c>
      <c r="M284" s="1" t="s">
        <v>2402</v>
      </c>
      <c r="N284" s="1" t="s">
        <v>2403</v>
      </c>
      <c r="O284" s="1" t="s">
        <v>2404</v>
      </c>
    </row>
    <row r="285" s="1" customFormat="1" spans="1:15">
      <c r="A285" s="1" t="s">
        <v>15</v>
      </c>
      <c r="B285" s="1" t="s">
        <v>2405</v>
      </c>
      <c r="C285" s="1" t="s">
        <v>17</v>
      </c>
      <c r="D285" s="1" t="s">
        <v>2333</v>
      </c>
      <c r="F285" s="1" t="s">
        <v>2406</v>
      </c>
      <c r="I285" s="1" t="s">
        <v>2407</v>
      </c>
      <c r="J285" s="1" t="s">
        <v>2408</v>
      </c>
      <c r="K285" s="1" t="s">
        <v>2409</v>
      </c>
      <c r="L285" s="1" t="s">
        <v>2410</v>
      </c>
      <c r="M285" s="1" t="s">
        <v>2411</v>
      </c>
      <c r="N285" s="1" t="s">
        <v>2412</v>
      </c>
      <c r="O285" s="1" t="s">
        <v>2413</v>
      </c>
    </row>
    <row r="286" s="1" customFormat="1" spans="1:15">
      <c r="A286" s="1" t="s">
        <v>15</v>
      </c>
      <c r="B286" s="1" t="s">
        <v>2414</v>
      </c>
      <c r="C286" s="1" t="s">
        <v>37</v>
      </c>
      <c r="D286" s="1" t="s">
        <v>2333</v>
      </c>
      <c r="F286" s="1" t="s">
        <v>2379</v>
      </c>
      <c r="G286" s="1" t="e">
        <f>-is</f>
        <v>#NAME?</v>
      </c>
      <c r="I286" s="1" t="s">
        <v>2415</v>
      </c>
      <c r="J286" s="1" t="s">
        <v>2381</v>
      </c>
      <c r="K286" s="1" t="s">
        <v>2416</v>
      </c>
      <c r="L286" s="1" t="s">
        <v>2417</v>
      </c>
      <c r="M286" s="1" t="s">
        <v>2418</v>
      </c>
      <c r="N286" s="1" t="s">
        <v>2419</v>
      </c>
      <c r="O286" s="1" t="s">
        <v>2420</v>
      </c>
    </row>
    <row r="287" s="1" customFormat="1" spans="1:15">
      <c r="A287" s="1" t="s">
        <v>15</v>
      </c>
      <c r="B287" s="1" t="s">
        <v>2421</v>
      </c>
      <c r="C287" s="1" t="s">
        <v>37</v>
      </c>
      <c r="D287" s="1" t="s">
        <v>2422</v>
      </c>
      <c r="F287" s="1" t="s">
        <v>2423</v>
      </c>
      <c r="I287" s="1" t="s">
        <v>2424</v>
      </c>
      <c r="J287" s="1" t="s">
        <v>2425</v>
      </c>
      <c r="K287" s="1" t="s">
        <v>2426</v>
      </c>
      <c r="L287" s="1" t="s">
        <v>2427</v>
      </c>
      <c r="M287" s="1" t="s">
        <v>2428</v>
      </c>
      <c r="N287" s="1" t="s">
        <v>2429</v>
      </c>
      <c r="O287" s="1" t="s">
        <v>2430</v>
      </c>
    </row>
    <row r="288" s="1" customFormat="1" spans="1:15">
      <c r="A288" s="1" t="s">
        <v>15</v>
      </c>
      <c r="B288" s="1" t="s">
        <v>2431</v>
      </c>
      <c r="C288" s="1" t="s">
        <v>965</v>
      </c>
      <c r="D288" s="1" t="s">
        <v>2422</v>
      </c>
      <c r="F288" s="1" t="s">
        <v>2432</v>
      </c>
      <c r="I288" s="1" t="s">
        <v>2433</v>
      </c>
      <c r="J288" s="1" t="s">
        <v>2434</v>
      </c>
      <c r="K288" s="1" t="s">
        <v>2435</v>
      </c>
      <c r="L288" s="1" t="s">
        <v>2436</v>
      </c>
      <c r="M288" s="1" t="s">
        <v>2437</v>
      </c>
      <c r="N288" s="1" t="s">
        <v>2438</v>
      </c>
      <c r="O288" s="1" t="s">
        <v>2439</v>
      </c>
    </row>
    <row r="289" s="1" customFormat="1" spans="1:15">
      <c r="A289" s="1" t="s">
        <v>15</v>
      </c>
      <c r="B289" s="1" t="s">
        <v>2440</v>
      </c>
      <c r="C289" s="1" t="s">
        <v>17</v>
      </c>
      <c r="D289" s="1" t="s">
        <v>2422</v>
      </c>
      <c r="F289" s="1" t="s">
        <v>2441</v>
      </c>
      <c r="I289" s="1" t="s">
        <v>2442</v>
      </c>
      <c r="J289" s="1" t="s">
        <v>2443</v>
      </c>
      <c r="K289" s="1" t="s">
        <v>2444</v>
      </c>
      <c r="L289" s="1" t="s">
        <v>2445</v>
      </c>
      <c r="M289" s="1" t="s">
        <v>2446</v>
      </c>
      <c r="N289" s="1" t="s">
        <v>2447</v>
      </c>
      <c r="O289" s="1" t="s">
        <v>2448</v>
      </c>
    </row>
    <row r="290" s="1" customFormat="1" spans="1:15">
      <c r="A290" s="1" t="s">
        <v>15</v>
      </c>
      <c r="B290" s="1" t="s">
        <v>2449</v>
      </c>
      <c r="C290" s="1" t="s">
        <v>17</v>
      </c>
      <c r="D290" s="1" t="s">
        <v>2422</v>
      </c>
      <c r="F290" s="1" t="s">
        <v>2450</v>
      </c>
      <c r="I290" s="1" t="s">
        <v>2451</v>
      </c>
      <c r="J290" s="1" t="s">
        <v>2452</v>
      </c>
      <c r="K290" s="1" t="s">
        <v>2453</v>
      </c>
      <c r="L290" s="1" t="s">
        <v>2454</v>
      </c>
      <c r="M290" s="1" t="s">
        <v>2455</v>
      </c>
      <c r="N290" s="1" t="s">
        <v>2456</v>
      </c>
      <c r="O290" s="1" t="s">
        <v>2457</v>
      </c>
    </row>
    <row r="291" s="1" customFormat="1" spans="1:15">
      <c r="A291" s="1" t="s">
        <v>15</v>
      </c>
      <c r="B291" s="1" t="s">
        <v>2458</v>
      </c>
      <c r="C291" s="1" t="s">
        <v>965</v>
      </c>
      <c r="D291" s="1" t="s">
        <v>2422</v>
      </c>
      <c r="F291" s="1" t="s">
        <v>2459</v>
      </c>
      <c r="I291" s="1" t="s">
        <v>2460</v>
      </c>
      <c r="J291" s="1" t="s">
        <v>2461</v>
      </c>
      <c r="K291" s="1" t="s">
        <v>2462</v>
      </c>
      <c r="L291" s="1" t="s">
        <v>2463</v>
      </c>
      <c r="M291" s="1" t="s">
        <v>2464</v>
      </c>
      <c r="N291" s="1" t="s">
        <v>2465</v>
      </c>
      <c r="O291" s="1" t="s">
        <v>2466</v>
      </c>
    </row>
    <row r="292" s="1" customFormat="1" spans="1:15">
      <c r="A292" s="1" t="s">
        <v>15</v>
      </c>
      <c r="B292" s="1" t="s">
        <v>2467</v>
      </c>
      <c r="C292" s="1" t="s">
        <v>17</v>
      </c>
      <c r="D292" s="1" t="s">
        <v>2422</v>
      </c>
      <c r="F292" s="1" t="s">
        <v>2468</v>
      </c>
      <c r="I292" s="1" t="s">
        <v>2469</v>
      </c>
      <c r="J292" s="1" t="s">
        <v>2470</v>
      </c>
      <c r="K292" s="1" t="s">
        <v>2471</v>
      </c>
      <c r="L292" s="1" t="s">
        <v>2472</v>
      </c>
      <c r="M292" s="1" t="s">
        <v>2473</v>
      </c>
      <c r="N292" s="1" t="s">
        <v>2474</v>
      </c>
      <c r="O292" s="1" t="s">
        <v>2475</v>
      </c>
    </row>
    <row r="293" s="1" customFormat="1" spans="1:15">
      <c r="A293" s="1" t="s">
        <v>15</v>
      </c>
      <c r="B293" s="1" t="s">
        <v>2476</v>
      </c>
      <c r="C293" s="1" t="s">
        <v>17</v>
      </c>
      <c r="D293" s="1" t="s">
        <v>2422</v>
      </c>
      <c r="F293" s="1" t="s">
        <v>2477</v>
      </c>
      <c r="I293" s="1" t="s">
        <v>2478</v>
      </c>
      <c r="J293" s="1" t="s">
        <v>2479</v>
      </c>
      <c r="K293" s="1" t="s">
        <v>2480</v>
      </c>
      <c r="L293" s="1" t="s">
        <v>2481</v>
      </c>
      <c r="M293" s="1" t="s">
        <v>2482</v>
      </c>
      <c r="N293" s="1" t="s">
        <v>2483</v>
      </c>
      <c r="O293" s="1" t="s">
        <v>2484</v>
      </c>
    </row>
    <row r="294" s="1" customFormat="1" spans="1:15">
      <c r="A294" s="1" t="s">
        <v>15</v>
      </c>
      <c r="B294" s="1" t="s">
        <v>2485</v>
      </c>
      <c r="C294" s="1" t="s">
        <v>658</v>
      </c>
      <c r="D294" s="1" t="s">
        <v>2422</v>
      </c>
      <c r="F294" s="1" t="s">
        <v>2486</v>
      </c>
      <c r="I294" s="1" t="s">
        <v>2487</v>
      </c>
      <c r="J294" s="1" t="s">
        <v>2488</v>
      </c>
      <c r="K294" s="1" t="s">
        <v>2489</v>
      </c>
      <c r="L294" s="1" t="s">
        <v>2490</v>
      </c>
      <c r="M294" s="1" t="s">
        <v>2491</v>
      </c>
      <c r="N294" s="1" t="s">
        <v>2492</v>
      </c>
      <c r="O294" s="1" t="s">
        <v>2493</v>
      </c>
    </row>
    <row r="295" s="1" customFormat="1" spans="1:15">
      <c r="A295" s="1" t="s">
        <v>15</v>
      </c>
      <c r="B295" s="1" t="s">
        <v>2494</v>
      </c>
      <c r="C295" s="1" t="s">
        <v>17</v>
      </c>
      <c r="D295" s="1" t="s">
        <v>2422</v>
      </c>
      <c r="F295" s="1" t="s">
        <v>2495</v>
      </c>
      <c r="I295" s="1" t="s">
        <v>2496</v>
      </c>
      <c r="J295" s="1" t="s">
        <v>2497</v>
      </c>
      <c r="K295" s="1" t="s">
        <v>2498</v>
      </c>
      <c r="L295" s="1" t="s">
        <v>2499</v>
      </c>
      <c r="M295" s="1" t="s">
        <v>2500</v>
      </c>
      <c r="N295" s="1" t="s">
        <v>2501</v>
      </c>
      <c r="O295" s="1" t="s">
        <v>2502</v>
      </c>
    </row>
    <row r="296" s="1" customFormat="1" spans="1:15">
      <c r="A296" s="1" t="s">
        <v>15</v>
      </c>
      <c r="B296" s="1" t="s">
        <v>2503</v>
      </c>
      <c r="C296" s="1" t="s">
        <v>95</v>
      </c>
      <c r="D296" s="1" t="s">
        <v>2422</v>
      </c>
      <c r="F296" s="1" t="s">
        <v>2504</v>
      </c>
      <c r="G296" s="1" t="e">
        <f>-al</f>
        <v>#NAME?</v>
      </c>
      <c r="I296" s="1" t="s">
        <v>2505</v>
      </c>
      <c r="J296" s="1" t="s">
        <v>2506</v>
      </c>
      <c r="K296" s="1" t="s">
        <v>2507</v>
      </c>
      <c r="L296" s="1" t="s">
        <v>2508</v>
      </c>
      <c r="M296" s="1" t="s">
        <v>2509</v>
      </c>
      <c r="N296" s="1" t="s">
        <v>2510</v>
      </c>
      <c r="O296" s="1" t="s">
        <v>2511</v>
      </c>
    </row>
    <row r="297" s="1" customFormat="1" spans="1:15">
      <c r="A297" s="1" t="s">
        <v>15</v>
      </c>
      <c r="B297" s="1" t="s">
        <v>2512</v>
      </c>
      <c r="C297" s="1" t="s">
        <v>17</v>
      </c>
      <c r="D297" s="1" t="s">
        <v>2422</v>
      </c>
      <c r="F297" s="1" t="s">
        <v>2513</v>
      </c>
      <c r="I297" s="1" t="s">
        <v>2514</v>
      </c>
      <c r="J297" s="1" t="s">
        <v>2515</v>
      </c>
      <c r="K297" s="1" t="s">
        <v>2516</v>
      </c>
      <c r="L297" s="1" t="s">
        <v>2517</v>
      </c>
      <c r="M297" s="1" t="s">
        <v>2518</v>
      </c>
      <c r="N297" s="1" t="s">
        <v>2519</v>
      </c>
      <c r="O297" s="1" t="s">
        <v>2520</v>
      </c>
    </row>
    <row r="298" s="1" customFormat="1" spans="1:15">
      <c r="A298" s="1" t="s">
        <v>15</v>
      </c>
      <c r="B298" s="1" t="s">
        <v>2521</v>
      </c>
      <c r="C298" s="1" t="s">
        <v>17</v>
      </c>
      <c r="D298" s="1" t="s">
        <v>2422</v>
      </c>
      <c r="F298" s="1" t="s">
        <v>2522</v>
      </c>
      <c r="I298" s="1" t="s">
        <v>2523</v>
      </c>
      <c r="J298" s="1" t="s">
        <v>2524</v>
      </c>
      <c r="K298" s="1" t="s">
        <v>2525</v>
      </c>
      <c r="L298" s="1" t="s">
        <v>2526</v>
      </c>
      <c r="M298" s="1" t="s">
        <v>2527</v>
      </c>
      <c r="N298" s="1" t="s">
        <v>2528</v>
      </c>
      <c r="O298" s="1" t="s">
        <v>2529</v>
      </c>
    </row>
    <row r="299" s="1" customFormat="1" spans="1:15">
      <c r="A299" s="1" t="s">
        <v>15</v>
      </c>
      <c r="B299" s="1" t="s">
        <v>2530</v>
      </c>
      <c r="C299" s="1" t="s">
        <v>95</v>
      </c>
      <c r="D299" s="1" t="s">
        <v>2531</v>
      </c>
      <c r="F299" s="1" t="s">
        <v>2532</v>
      </c>
      <c r="G299" s="1" t="e">
        <f>-ary</f>
        <v>#NAME?</v>
      </c>
      <c r="I299" s="1" t="s">
        <v>2533</v>
      </c>
      <c r="J299" s="1" t="s">
        <v>2534</v>
      </c>
      <c r="K299" s="1" t="s">
        <v>2535</v>
      </c>
      <c r="L299" s="1" t="s">
        <v>2536</v>
      </c>
      <c r="M299" s="1" t="s">
        <v>2537</v>
      </c>
      <c r="N299" s="1" t="s">
        <v>2538</v>
      </c>
      <c r="O299" s="1" t="s">
        <v>2539</v>
      </c>
    </row>
    <row r="300" s="1" customFormat="1" spans="1:15">
      <c r="A300" s="1" t="s">
        <v>15</v>
      </c>
      <c r="B300" s="1" t="s">
        <v>2540</v>
      </c>
      <c r="C300" s="1" t="s">
        <v>95</v>
      </c>
      <c r="D300" s="1" t="s">
        <v>2531</v>
      </c>
      <c r="F300" s="1" t="s">
        <v>2541</v>
      </c>
      <c r="G300" s="1" t="e">
        <f>-ant</f>
        <v>#NAME?</v>
      </c>
      <c r="I300" s="1" t="s">
        <v>2542</v>
      </c>
      <c r="J300" s="1" t="s">
        <v>2543</v>
      </c>
      <c r="K300" s="1" t="s">
        <v>2544</v>
      </c>
      <c r="L300" s="1" t="s">
        <v>2545</v>
      </c>
      <c r="M300" s="1" t="s">
        <v>2546</v>
      </c>
      <c r="N300" s="1" t="s">
        <v>2547</v>
      </c>
      <c r="O300" s="1" t="s">
        <v>2548</v>
      </c>
    </row>
    <row r="301" s="1" customFormat="1" spans="1:15">
      <c r="A301" s="1" t="s">
        <v>15</v>
      </c>
      <c r="B301" s="1" t="s">
        <v>2549</v>
      </c>
      <c r="C301" s="1" t="s">
        <v>658</v>
      </c>
      <c r="D301" s="1" t="s">
        <v>2550</v>
      </c>
      <c r="F301" s="1" t="s">
        <v>2551</v>
      </c>
      <c r="I301" s="1" t="s">
        <v>2552</v>
      </c>
      <c r="J301" s="1" t="s">
        <v>2553</v>
      </c>
      <c r="K301" s="1" t="s">
        <v>2554</v>
      </c>
      <c r="L301" s="1" t="s">
        <v>2555</v>
      </c>
      <c r="M301" s="1" t="s">
        <v>2556</v>
      </c>
      <c r="N301" s="1" t="s">
        <v>2557</v>
      </c>
      <c r="O301" s="1" t="s">
        <v>2558</v>
      </c>
    </row>
    <row r="302" s="1" customFormat="1" spans="1:15">
      <c r="A302" s="1" t="s">
        <v>15</v>
      </c>
      <c r="B302" s="1" t="s">
        <v>2559</v>
      </c>
      <c r="C302" s="1" t="s">
        <v>221</v>
      </c>
      <c r="D302" s="1" t="s">
        <v>2531</v>
      </c>
      <c r="F302" s="1" t="s">
        <v>2560</v>
      </c>
      <c r="G302" s="1" t="e">
        <f>-ial</f>
        <v>#NAME?</v>
      </c>
      <c r="I302" s="1" t="s">
        <v>2561</v>
      </c>
      <c r="J302" s="1" t="s">
        <v>2562</v>
      </c>
      <c r="K302" s="1" t="s">
        <v>2563</v>
      </c>
      <c r="L302" s="1" t="s">
        <v>2564</v>
      </c>
      <c r="M302" s="1" t="s">
        <v>2565</v>
      </c>
      <c r="N302" s="1" t="s">
        <v>2566</v>
      </c>
      <c r="O302" s="1" t="s">
        <v>2567</v>
      </c>
    </row>
    <row r="303" s="1" customFormat="1" spans="1:15">
      <c r="A303" s="1" t="s">
        <v>15</v>
      </c>
      <c r="B303" s="1" t="s">
        <v>2568</v>
      </c>
      <c r="C303" s="1" t="s">
        <v>95</v>
      </c>
      <c r="D303" s="1" t="s">
        <v>2531</v>
      </c>
      <c r="F303" s="1" t="s">
        <v>2569</v>
      </c>
      <c r="G303" s="1" t="e">
        <f>-ar</f>
        <v>#NAME?</v>
      </c>
      <c r="I303" s="1" t="s">
        <v>2570</v>
      </c>
      <c r="J303" s="1" t="s">
        <v>2571</v>
      </c>
      <c r="K303" s="1" t="s">
        <v>2572</v>
      </c>
      <c r="L303" s="1" t="s">
        <v>2573</v>
      </c>
      <c r="M303" s="1" t="s">
        <v>2574</v>
      </c>
      <c r="N303" s="1" t="s">
        <v>2575</v>
      </c>
      <c r="O303" s="1" t="s">
        <v>2576</v>
      </c>
    </row>
    <row r="304" s="1" customFormat="1" spans="1:15">
      <c r="A304" s="1" t="s">
        <v>15</v>
      </c>
      <c r="B304" s="1" t="s">
        <v>2577</v>
      </c>
      <c r="C304" s="1" t="s">
        <v>95</v>
      </c>
      <c r="D304" s="1" t="s">
        <v>2531</v>
      </c>
      <c r="F304" s="1" t="s">
        <v>2578</v>
      </c>
      <c r="G304" s="1" t="e">
        <f>-ous</f>
        <v>#NAME?</v>
      </c>
      <c r="I304" s="1" t="s">
        <v>2579</v>
      </c>
      <c r="J304" s="1" t="s">
        <v>2580</v>
      </c>
      <c r="K304" s="1" t="s">
        <v>2581</v>
      </c>
      <c r="L304" s="1" t="s">
        <v>2582</v>
      </c>
      <c r="M304" s="1" t="s">
        <v>2583</v>
      </c>
      <c r="N304" s="1" t="s">
        <v>2584</v>
      </c>
      <c r="O304" s="1" t="s">
        <v>2585</v>
      </c>
    </row>
    <row r="305" s="1" customFormat="1" spans="1:15">
      <c r="A305" s="1" t="s">
        <v>15</v>
      </c>
      <c r="B305" s="1" t="s">
        <v>2586</v>
      </c>
      <c r="C305" s="1" t="s">
        <v>17</v>
      </c>
      <c r="D305" s="1" t="s">
        <v>2531</v>
      </c>
      <c r="F305" s="1" t="s">
        <v>2587</v>
      </c>
      <c r="G305" s="1" t="e">
        <f>-ate</f>
        <v>#NAME?</v>
      </c>
      <c r="I305" s="1" t="s">
        <v>2588</v>
      </c>
      <c r="J305" s="1" t="s">
        <v>2589</v>
      </c>
      <c r="K305" s="1" t="s">
        <v>2590</v>
      </c>
      <c r="L305" s="1" t="s">
        <v>2591</v>
      </c>
      <c r="M305" s="1" t="s">
        <v>2592</v>
      </c>
      <c r="N305" s="1" t="s">
        <v>2593</v>
      </c>
      <c r="O305" s="1" t="s">
        <v>2594</v>
      </c>
    </row>
    <row r="306" s="1" customFormat="1" spans="1:15">
      <c r="A306" s="1" t="s">
        <v>15</v>
      </c>
      <c r="B306" s="1" t="s">
        <v>2595</v>
      </c>
      <c r="C306" s="1" t="s">
        <v>17</v>
      </c>
      <c r="D306" s="1" t="s">
        <v>2531</v>
      </c>
      <c r="F306" s="1" t="s">
        <v>2596</v>
      </c>
      <c r="G306" s="1" t="e">
        <f>-e</f>
        <v>#NAME?</v>
      </c>
      <c r="I306" s="1" t="s">
        <v>2597</v>
      </c>
      <c r="J306" s="1" t="s">
        <v>2598</v>
      </c>
      <c r="K306" s="1" t="s">
        <v>2599</v>
      </c>
      <c r="L306" s="1" t="s">
        <v>2600</v>
      </c>
      <c r="M306" s="1" t="s">
        <v>2601</v>
      </c>
      <c r="N306" s="1" t="s">
        <v>2602</v>
      </c>
      <c r="O306" s="1" t="s">
        <v>2603</v>
      </c>
    </row>
    <row r="307" s="1" customFormat="1" spans="1:15">
      <c r="A307" s="1" t="s">
        <v>15</v>
      </c>
      <c r="B307" s="1" t="s">
        <v>2604</v>
      </c>
      <c r="C307" s="1" t="s">
        <v>95</v>
      </c>
      <c r="D307" s="1" t="s">
        <v>2605</v>
      </c>
      <c r="F307" s="1" t="s">
        <v>2606</v>
      </c>
      <c r="I307" s="1" t="s">
        <v>2607</v>
      </c>
      <c r="J307" s="1" t="s">
        <v>2608</v>
      </c>
      <c r="K307" s="1" t="s">
        <v>2609</v>
      </c>
      <c r="L307" s="1" t="s">
        <v>2610</v>
      </c>
      <c r="M307" s="1" t="s">
        <v>2611</v>
      </c>
      <c r="N307" s="1" t="s">
        <v>2612</v>
      </c>
      <c r="O307" s="1" t="s">
        <v>2613</v>
      </c>
    </row>
    <row r="308" s="1" customFormat="1" spans="1:15">
      <c r="A308" s="1" t="s">
        <v>15</v>
      </c>
      <c r="B308" s="1" t="s">
        <v>2614</v>
      </c>
      <c r="C308" s="1" t="s">
        <v>95</v>
      </c>
      <c r="D308" s="1" t="s">
        <v>2531</v>
      </c>
      <c r="F308" s="1" t="s">
        <v>2615</v>
      </c>
      <c r="G308" s="1" t="e">
        <f>-y</f>
        <v>#NAME?</v>
      </c>
      <c r="I308" s="1" t="s">
        <v>2616</v>
      </c>
      <c r="J308" s="1" t="s">
        <v>2617</v>
      </c>
      <c r="K308" s="1" t="s">
        <v>2618</v>
      </c>
      <c r="L308" s="1" t="s">
        <v>2619</v>
      </c>
      <c r="M308" s="1" t="s">
        <v>2620</v>
      </c>
      <c r="N308" s="1" t="s">
        <v>2621</v>
      </c>
      <c r="O308" s="1" t="s">
        <v>2622</v>
      </c>
    </row>
    <row r="309" s="1" customFormat="1" spans="1:15">
      <c r="A309" s="1" t="s">
        <v>15</v>
      </c>
      <c r="B309" s="1" t="s">
        <v>2623</v>
      </c>
      <c r="C309" s="1" t="s">
        <v>658</v>
      </c>
      <c r="D309" s="1" t="s">
        <v>470</v>
      </c>
      <c r="F309" s="1" t="s">
        <v>2624</v>
      </c>
      <c r="G309" s="1" t="e">
        <f>-ic</f>
        <v>#NAME?</v>
      </c>
      <c r="I309" s="1" t="s">
        <v>2625</v>
      </c>
      <c r="J309" s="1" t="s">
        <v>2626</v>
      </c>
      <c r="K309" s="1" t="s">
        <v>2627</v>
      </c>
      <c r="L309" s="1" t="s">
        <v>2628</v>
      </c>
      <c r="M309" s="1" t="s">
        <v>2629</v>
      </c>
      <c r="N309" s="1" t="s">
        <v>2630</v>
      </c>
      <c r="O309" s="1" t="s">
        <v>2631</v>
      </c>
    </row>
    <row r="310" s="1" customFormat="1" spans="1:15">
      <c r="A310" s="1" t="s">
        <v>15</v>
      </c>
      <c r="B310" s="1" t="s">
        <v>2632</v>
      </c>
      <c r="C310" s="1" t="s">
        <v>37</v>
      </c>
      <c r="D310" s="1" t="s">
        <v>470</v>
      </c>
      <c r="F310" s="1" t="s">
        <v>2633</v>
      </c>
      <c r="I310" s="1" t="s">
        <v>2634</v>
      </c>
      <c r="J310" s="1" t="s">
        <v>2635</v>
      </c>
      <c r="K310" s="1" t="s">
        <v>2636</v>
      </c>
      <c r="L310" s="1" t="s">
        <v>2637</v>
      </c>
      <c r="M310" s="1" t="s">
        <v>2638</v>
      </c>
      <c r="N310" s="1" t="s">
        <v>2639</v>
      </c>
      <c r="O310" s="1" t="s">
        <v>2640</v>
      </c>
    </row>
    <row r="311" s="1" customFormat="1" spans="1:15">
      <c r="A311" s="1" t="s">
        <v>15</v>
      </c>
      <c r="B311" s="1" t="s">
        <v>2641</v>
      </c>
      <c r="C311" s="1" t="s">
        <v>37</v>
      </c>
      <c r="D311" s="1" t="s">
        <v>470</v>
      </c>
      <c r="F311" s="1" t="s">
        <v>2642</v>
      </c>
      <c r="I311" s="1" t="s">
        <v>2643</v>
      </c>
      <c r="J311" s="1" t="s">
        <v>2644</v>
      </c>
      <c r="K311" s="1" t="s">
        <v>2645</v>
      </c>
      <c r="L311" s="1" t="s">
        <v>2646</v>
      </c>
      <c r="M311" s="1" t="s">
        <v>2647</v>
      </c>
      <c r="N311" s="1" t="s">
        <v>2648</v>
      </c>
      <c r="O311" s="1" t="s">
        <v>2649</v>
      </c>
    </row>
    <row r="312" s="1" customFormat="1" spans="1:15">
      <c r="A312" s="1" t="s">
        <v>15</v>
      </c>
      <c r="B312" s="1" t="s">
        <v>2650</v>
      </c>
      <c r="C312" s="1" t="s">
        <v>37</v>
      </c>
      <c r="D312" s="1" t="s">
        <v>470</v>
      </c>
      <c r="F312" s="1" t="s">
        <v>2229</v>
      </c>
      <c r="G312" s="1" t="e">
        <f>-is</f>
        <v>#NAME?</v>
      </c>
      <c r="I312" s="1" t="s">
        <v>2651</v>
      </c>
      <c r="J312" s="1" t="s">
        <v>2652</v>
      </c>
      <c r="K312" s="1" t="s">
        <v>2653</v>
      </c>
      <c r="L312" s="1" t="s">
        <v>2654</v>
      </c>
      <c r="M312" s="1" t="s">
        <v>2655</v>
      </c>
      <c r="N312" s="1" t="s">
        <v>2656</v>
      </c>
      <c r="O312" s="1" t="s">
        <v>2657</v>
      </c>
    </row>
    <row r="313" s="1" customFormat="1" spans="1:15">
      <c r="A313" s="1" t="s">
        <v>15</v>
      </c>
      <c r="B313" s="1" t="s">
        <v>2658</v>
      </c>
      <c r="C313" s="1" t="s">
        <v>37</v>
      </c>
      <c r="D313" s="1" t="s">
        <v>470</v>
      </c>
      <c r="F313" s="1" t="s">
        <v>1225</v>
      </c>
      <c r="G313" s="1" t="e">
        <f>-ue</f>
        <v>#NAME?</v>
      </c>
      <c r="I313" s="1" t="s">
        <v>2659</v>
      </c>
      <c r="J313" s="1" t="s">
        <v>2660</v>
      </c>
      <c r="K313" s="1" t="s">
        <v>2661</v>
      </c>
      <c r="L313" s="1" t="s">
        <v>2662</v>
      </c>
      <c r="M313" s="1" t="s">
        <v>2663</v>
      </c>
      <c r="N313" s="1" t="s">
        <v>2664</v>
      </c>
      <c r="O313" s="1" t="s">
        <v>2665</v>
      </c>
    </row>
    <row r="314" s="1" customFormat="1" spans="1:15">
      <c r="A314" s="1" t="s">
        <v>15</v>
      </c>
      <c r="B314" s="1" t="s">
        <v>1088</v>
      </c>
      <c r="C314" s="1" t="s">
        <v>37</v>
      </c>
      <c r="D314" s="1" t="s">
        <v>470</v>
      </c>
      <c r="F314" s="1" t="s">
        <v>1037</v>
      </c>
      <c r="I314" s="1" t="s">
        <v>2666</v>
      </c>
      <c r="J314" s="1" t="s">
        <v>2667</v>
      </c>
      <c r="K314" s="1" t="s">
        <v>1091</v>
      </c>
      <c r="L314" s="1" t="s">
        <v>2668</v>
      </c>
      <c r="M314" s="1" t="s">
        <v>2669</v>
      </c>
      <c r="N314" s="1" t="s">
        <v>2670</v>
      </c>
      <c r="O314" s="1" t="s">
        <v>2671</v>
      </c>
    </row>
    <row r="315" s="1" customFormat="1" spans="1:15">
      <c r="A315" s="1" t="s">
        <v>15</v>
      </c>
      <c r="B315" s="1" t="s">
        <v>2672</v>
      </c>
      <c r="C315" s="1" t="s">
        <v>37</v>
      </c>
      <c r="D315" s="1" t="s">
        <v>470</v>
      </c>
      <c r="F315" s="1" t="s">
        <v>2673</v>
      </c>
      <c r="G315" s="1" t="e">
        <f>-y</f>
        <v>#NAME?</v>
      </c>
      <c r="I315" s="1" t="s">
        <v>2674</v>
      </c>
      <c r="J315" s="1" t="s">
        <v>2675</v>
      </c>
      <c r="K315" s="1" t="s">
        <v>2676</v>
      </c>
      <c r="L315" s="1" t="s">
        <v>2677</v>
      </c>
      <c r="M315" s="1" t="s">
        <v>2678</v>
      </c>
      <c r="N315" s="1" t="s">
        <v>2679</v>
      </c>
      <c r="O315" s="1" t="s">
        <v>2680</v>
      </c>
    </row>
    <row r="316" s="1" customFormat="1" spans="1:15">
      <c r="A316" s="1" t="s">
        <v>15</v>
      </c>
      <c r="B316" s="1" t="s">
        <v>2681</v>
      </c>
      <c r="C316" s="1" t="s">
        <v>95</v>
      </c>
      <c r="D316" s="1" t="s">
        <v>470</v>
      </c>
      <c r="F316" s="1" t="s">
        <v>2633</v>
      </c>
      <c r="G316" s="1" t="e">
        <f>-ic</f>
        <v>#NAME?</v>
      </c>
      <c r="I316" s="1" t="s">
        <v>2682</v>
      </c>
      <c r="J316" s="1" t="s">
        <v>2683</v>
      </c>
      <c r="K316" s="1" t="s">
        <v>2684</v>
      </c>
      <c r="L316" s="1" t="s">
        <v>2685</v>
      </c>
      <c r="M316" s="1" t="s">
        <v>2686</v>
      </c>
      <c r="N316" s="1" t="s">
        <v>2687</v>
      </c>
      <c r="O316" s="1" t="s">
        <v>2688</v>
      </c>
    </row>
    <row r="317" s="1" customFormat="1" spans="1:15">
      <c r="A317" s="1" t="s">
        <v>15</v>
      </c>
      <c r="B317" s="1" t="s">
        <v>2689</v>
      </c>
      <c r="C317" s="1" t="s">
        <v>37</v>
      </c>
      <c r="D317" s="1" t="s">
        <v>470</v>
      </c>
      <c r="F317" s="1" t="s">
        <v>2690</v>
      </c>
      <c r="I317" s="1" t="s">
        <v>2691</v>
      </c>
      <c r="J317" s="1" t="s">
        <v>2692</v>
      </c>
      <c r="K317" s="1" t="s">
        <v>2693</v>
      </c>
      <c r="L317" s="1" t="s">
        <v>2694</v>
      </c>
      <c r="M317" s="1" t="s">
        <v>2695</v>
      </c>
      <c r="N317" s="1" t="s">
        <v>2696</v>
      </c>
      <c r="O317" s="1" t="s">
        <v>2697</v>
      </c>
    </row>
    <row r="318" s="1" customFormat="1" spans="1:15">
      <c r="A318" s="1" t="s">
        <v>15</v>
      </c>
      <c r="B318" s="1" t="s">
        <v>2698</v>
      </c>
      <c r="C318" s="1" t="s">
        <v>95</v>
      </c>
      <c r="D318" s="1" t="s">
        <v>470</v>
      </c>
      <c r="F318" s="1" t="s">
        <v>2699</v>
      </c>
      <c r="G318" s="1" t="e">
        <f>-ous</f>
        <v>#NAME?</v>
      </c>
      <c r="I318" s="1" t="s">
        <v>2700</v>
      </c>
      <c r="J318" s="1" t="s">
        <v>2701</v>
      </c>
      <c r="K318" s="1" t="s">
        <v>2702</v>
      </c>
      <c r="L318" s="1" t="s">
        <v>2703</v>
      </c>
      <c r="M318" s="1" t="s">
        <v>2704</v>
      </c>
      <c r="N318" s="1" t="s">
        <v>2705</v>
      </c>
      <c r="O318" s="1" t="s">
        <v>2706</v>
      </c>
    </row>
    <row r="319" s="1" customFormat="1" spans="1:15">
      <c r="A319" s="1" t="s">
        <v>15</v>
      </c>
      <c r="B319" s="1" t="s">
        <v>2707</v>
      </c>
      <c r="C319" s="1" t="s">
        <v>95</v>
      </c>
      <c r="F319" s="1" t="s">
        <v>2708</v>
      </c>
      <c r="G319" s="1" t="e">
        <f>-ic</f>
        <v>#NAME?</v>
      </c>
      <c r="I319" s="1" t="s">
        <v>2709</v>
      </c>
      <c r="J319" s="1" t="s">
        <v>2710</v>
      </c>
      <c r="K319" s="1" t="s">
        <v>2711</v>
      </c>
      <c r="L319" s="1" t="s">
        <v>2712</v>
      </c>
      <c r="M319" s="1" t="s">
        <v>2713</v>
      </c>
      <c r="N319" s="1" t="s">
        <v>2714</v>
      </c>
      <c r="O319" s="1" t="s">
        <v>2715</v>
      </c>
    </row>
    <row r="320" s="1" customFormat="1" spans="1:15">
      <c r="A320" s="1" t="s">
        <v>15</v>
      </c>
      <c r="B320" s="1" t="s">
        <v>2716</v>
      </c>
      <c r="C320" s="1" t="s">
        <v>37</v>
      </c>
      <c r="F320" s="1" t="s">
        <v>2708</v>
      </c>
      <c r="G320" s="1" t="e">
        <f>-ic</f>
        <v>#NAME?</v>
      </c>
      <c r="H320" s="1" t="e">
        <f>-ity</f>
        <v>#NAME?</v>
      </c>
      <c r="I320" s="1" t="s">
        <v>2717</v>
      </c>
      <c r="J320" s="1" t="s">
        <v>2718</v>
      </c>
      <c r="K320" s="1" t="s">
        <v>2719</v>
      </c>
      <c r="L320" s="1" t="s">
        <v>2720</v>
      </c>
      <c r="M320" s="1" t="s">
        <v>2721</v>
      </c>
      <c r="N320" s="1" t="s">
        <v>2722</v>
      </c>
      <c r="O320" s="1" t="s">
        <v>2723</v>
      </c>
    </row>
    <row r="321" s="1" customFormat="1" spans="1:15">
      <c r="A321" s="1" t="s">
        <v>15</v>
      </c>
      <c r="B321" s="1" t="s">
        <v>2724</v>
      </c>
      <c r="C321" s="1" t="s">
        <v>95</v>
      </c>
      <c r="F321" s="1" t="s">
        <v>2725</v>
      </c>
      <c r="G321" s="1" t="s">
        <v>1279</v>
      </c>
      <c r="H321" s="1" t="e">
        <f>-ic</f>
        <v>#NAME?</v>
      </c>
      <c r="I321" s="1" t="s">
        <v>2726</v>
      </c>
      <c r="J321" s="1" t="s">
        <v>2727</v>
      </c>
      <c r="K321" s="1" t="s">
        <v>2728</v>
      </c>
      <c r="L321" s="1" t="s">
        <v>2729</v>
      </c>
      <c r="M321" s="1" t="s">
        <v>2730</v>
      </c>
      <c r="N321" s="1" t="s">
        <v>2731</v>
      </c>
      <c r="O321" s="1" t="s">
        <v>2732</v>
      </c>
    </row>
    <row r="322" s="1" customFormat="1" spans="1:15">
      <c r="A322" s="1" t="s">
        <v>15</v>
      </c>
      <c r="B322" s="1" t="s">
        <v>2733</v>
      </c>
      <c r="C322" s="1" t="s">
        <v>37</v>
      </c>
      <c r="F322" s="1" t="s">
        <v>2725</v>
      </c>
      <c r="G322" s="1" t="e">
        <f>-graph</f>
        <v>#NAME?</v>
      </c>
      <c r="H322" s="1" t="e">
        <f>-y</f>
        <v>#NAME?</v>
      </c>
      <c r="I322" s="1" t="s">
        <v>2734</v>
      </c>
      <c r="J322" s="1" t="s">
        <v>2735</v>
      </c>
      <c r="K322" s="1" t="s">
        <v>2736</v>
      </c>
      <c r="L322" s="1" t="s">
        <v>2737</v>
      </c>
      <c r="M322" s="1" t="s">
        <v>2738</v>
      </c>
      <c r="N322" s="1" t="s">
        <v>2739</v>
      </c>
      <c r="O322" s="1" t="s">
        <v>2740</v>
      </c>
    </row>
    <row r="323" s="1" customFormat="1" spans="1:15">
      <c r="A323" s="1" t="s">
        <v>15</v>
      </c>
      <c r="B323" s="1" t="s">
        <v>2741</v>
      </c>
      <c r="C323" s="1" t="s">
        <v>37</v>
      </c>
      <c r="F323" s="1" t="s">
        <v>2725</v>
      </c>
      <c r="G323" s="1" t="e">
        <f>-_xleta.log</f>
        <v>#VALUE!</v>
      </c>
      <c r="H323" s="1" t="e">
        <f>-y</f>
        <v>#NAME?</v>
      </c>
      <c r="I323" s="1" t="s">
        <v>2742</v>
      </c>
      <c r="J323" s="1" t="s">
        <v>2743</v>
      </c>
      <c r="K323" s="1" t="s">
        <v>2744</v>
      </c>
      <c r="L323" s="1" t="s">
        <v>2745</v>
      </c>
      <c r="M323" s="1" t="s">
        <v>2746</v>
      </c>
      <c r="N323" s="1" t="s">
        <v>2747</v>
      </c>
      <c r="O323" s="1" t="s">
        <v>2748</v>
      </c>
    </row>
    <row r="324" s="1" customFormat="1" spans="1:15">
      <c r="A324" s="1" t="s">
        <v>15</v>
      </c>
      <c r="B324" s="1" t="s">
        <v>2749</v>
      </c>
      <c r="C324" s="1" t="s">
        <v>95</v>
      </c>
      <c r="D324" s="1" t="s">
        <v>2750</v>
      </c>
      <c r="F324" s="1" t="s">
        <v>2708</v>
      </c>
      <c r="G324" s="1" t="e">
        <f>-ic</f>
        <v>#NAME?</v>
      </c>
      <c r="I324" s="1" t="s">
        <v>2751</v>
      </c>
      <c r="J324" s="1" t="s">
        <v>2752</v>
      </c>
      <c r="K324" s="1" t="s">
        <v>2753</v>
      </c>
      <c r="L324" s="1" t="s">
        <v>2754</v>
      </c>
      <c r="M324" s="1" t="s">
        <v>2755</v>
      </c>
      <c r="N324" s="1" t="s">
        <v>2756</v>
      </c>
      <c r="O324" s="1" t="s">
        <v>2757</v>
      </c>
    </row>
    <row r="325" s="1" customFormat="1" spans="1:15">
      <c r="A325" s="1" t="s">
        <v>15</v>
      </c>
      <c r="B325" s="1" t="s">
        <v>2758</v>
      </c>
      <c r="C325" s="1" t="s">
        <v>95</v>
      </c>
      <c r="D325" s="1" t="s">
        <v>2759</v>
      </c>
      <c r="F325" s="1" t="s">
        <v>2708</v>
      </c>
      <c r="G325" s="1" t="e">
        <f>-ic</f>
        <v>#NAME?</v>
      </c>
      <c r="I325" s="1" t="s">
        <v>2760</v>
      </c>
      <c r="J325" s="1" t="s">
        <v>2761</v>
      </c>
      <c r="K325" s="1" t="s">
        <v>2762</v>
      </c>
      <c r="L325" s="1" t="s">
        <v>2763</v>
      </c>
      <c r="M325" s="1" t="s">
        <v>2764</v>
      </c>
      <c r="N325" s="1" t="s">
        <v>2765</v>
      </c>
      <c r="O325" s="1" t="s">
        <v>2766</v>
      </c>
    </row>
    <row r="326" s="1" customFormat="1" spans="1:15">
      <c r="A326" s="1" t="s">
        <v>15</v>
      </c>
      <c r="B326" s="1" t="s">
        <v>2767</v>
      </c>
      <c r="C326" s="1" t="s">
        <v>37</v>
      </c>
      <c r="F326" s="1" t="s">
        <v>2725</v>
      </c>
      <c r="G326" s="1" t="e">
        <f>-cid</f>
        <v>#NAME?</v>
      </c>
      <c r="H326" s="1" t="e">
        <f>-e</f>
        <v>#NAME?</v>
      </c>
      <c r="I326" s="1" t="s">
        <v>2768</v>
      </c>
      <c r="J326" s="1" t="s">
        <v>2769</v>
      </c>
      <c r="K326" s="1" t="s">
        <v>2770</v>
      </c>
      <c r="L326" s="1" t="s">
        <v>2771</v>
      </c>
      <c r="M326" s="1" t="s">
        <v>2772</v>
      </c>
      <c r="N326" s="1" t="s">
        <v>2773</v>
      </c>
      <c r="O326" s="1" t="s">
        <v>2774</v>
      </c>
    </row>
    <row r="327" s="1" customFormat="1" spans="1:15">
      <c r="A327" s="1" t="s">
        <v>15</v>
      </c>
      <c r="B327" s="1" t="s">
        <v>2775</v>
      </c>
      <c r="C327" s="1" t="s">
        <v>37</v>
      </c>
      <c r="F327" s="1" t="s">
        <v>2725</v>
      </c>
      <c r="G327" s="1" t="s">
        <v>2776</v>
      </c>
      <c r="H327" s="1" t="e">
        <f>-y</f>
        <v>#NAME?</v>
      </c>
      <c r="I327" s="1" t="s">
        <v>2777</v>
      </c>
      <c r="J327" s="1" t="s">
        <v>2778</v>
      </c>
      <c r="K327" s="1" t="s">
        <v>2779</v>
      </c>
      <c r="L327" s="1" t="s">
        <v>2780</v>
      </c>
      <c r="M327" s="1" t="s">
        <v>2781</v>
      </c>
      <c r="N327" s="1" t="s">
        <v>2782</v>
      </c>
      <c r="O327" s="1" t="s">
        <v>2783</v>
      </c>
    </row>
    <row r="328" s="1" customFormat="1" spans="1:15">
      <c r="A328" s="1" t="s">
        <v>15</v>
      </c>
      <c r="B328" s="1" t="s">
        <v>2784</v>
      </c>
      <c r="C328" s="1" t="s">
        <v>37</v>
      </c>
      <c r="F328" s="1" t="s">
        <v>2725</v>
      </c>
      <c r="G328" s="1" t="s">
        <v>2785</v>
      </c>
      <c r="H328" s="1" t="e">
        <f>-ology</f>
        <v>#NAME?</v>
      </c>
      <c r="I328" s="1" t="s">
        <v>2786</v>
      </c>
      <c r="J328" s="1" t="s">
        <v>2787</v>
      </c>
      <c r="K328" s="1" t="s">
        <v>2788</v>
      </c>
      <c r="L328" s="1" t="s">
        <v>2789</v>
      </c>
      <c r="M328" s="1" t="s">
        <v>2790</v>
      </c>
      <c r="N328" s="1" t="s">
        <v>2791</v>
      </c>
      <c r="O328" s="1" t="s">
        <v>2792</v>
      </c>
    </row>
    <row r="329" s="1" customFormat="1" spans="1:15">
      <c r="A329" s="1" t="s">
        <v>15</v>
      </c>
      <c r="B329" s="1" t="s">
        <v>2793</v>
      </c>
      <c r="C329" s="1" t="s">
        <v>37</v>
      </c>
      <c r="D329" s="1" t="s">
        <v>2794</v>
      </c>
      <c r="F329" s="1" t="s">
        <v>2795</v>
      </c>
      <c r="G329" s="1" t="e">
        <f>-ia</f>
        <v>#NAME?</v>
      </c>
      <c r="I329" s="1" t="s">
        <v>2796</v>
      </c>
      <c r="J329" s="1" t="s">
        <v>2797</v>
      </c>
      <c r="K329" s="1" t="s">
        <v>2798</v>
      </c>
      <c r="L329" s="1" t="s">
        <v>2799</v>
      </c>
      <c r="M329" s="1" t="s">
        <v>2800</v>
      </c>
      <c r="N329" s="1" t="s">
        <v>2801</v>
      </c>
      <c r="O329" s="1" t="s">
        <v>2802</v>
      </c>
    </row>
    <row r="330" s="1" customFormat="1" spans="1:15">
      <c r="A330" s="1" t="s">
        <v>15</v>
      </c>
      <c r="B330" s="1" t="s">
        <v>2803</v>
      </c>
      <c r="C330" s="1" t="s">
        <v>37</v>
      </c>
      <c r="D330" s="1" t="s">
        <v>2794</v>
      </c>
      <c r="F330" s="1" t="s">
        <v>2804</v>
      </c>
      <c r="G330" s="1" t="e">
        <f>-ism</f>
        <v>#NAME?</v>
      </c>
      <c r="I330" s="1" t="s">
        <v>2805</v>
      </c>
      <c r="J330" s="1" t="s">
        <v>2806</v>
      </c>
      <c r="K330" s="1" t="s">
        <v>2807</v>
      </c>
      <c r="L330" s="1" t="s">
        <v>2808</v>
      </c>
      <c r="M330" s="1" t="s">
        <v>2809</v>
      </c>
      <c r="N330" s="1" t="s">
        <v>2810</v>
      </c>
      <c r="O330" s="1" t="s">
        <v>2811</v>
      </c>
    </row>
    <row r="331" s="1" customFormat="1" spans="1:15">
      <c r="A331" s="1" t="s">
        <v>15</v>
      </c>
      <c r="B331" s="1" t="s">
        <v>2812</v>
      </c>
      <c r="C331" s="1" t="s">
        <v>37</v>
      </c>
      <c r="D331" s="1" t="s">
        <v>2794</v>
      </c>
      <c r="F331" s="1" t="s">
        <v>1225</v>
      </c>
      <c r="G331" s="1" t="e">
        <f>-y</f>
        <v>#NAME?</v>
      </c>
      <c r="I331" s="1" t="s">
        <v>2813</v>
      </c>
      <c r="J331" s="1" t="s">
        <v>2814</v>
      </c>
      <c r="K331" s="1" t="s">
        <v>2815</v>
      </c>
      <c r="L331" s="1" t="s">
        <v>2816</v>
      </c>
      <c r="M331" s="1" t="s">
        <v>2817</v>
      </c>
      <c r="N331" s="1" t="s">
        <v>2818</v>
      </c>
      <c r="O331" s="1" t="s">
        <v>2819</v>
      </c>
    </row>
    <row r="332" s="1" customFormat="1" spans="1:15">
      <c r="A332" s="1" t="s">
        <v>15</v>
      </c>
      <c r="B332" s="1" t="s">
        <v>2820</v>
      </c>
      <c r="C332" s="1" t="s">
        <v>37</v>
      </c>
      <c r="D332" s="1" t="s">
        <v>2794</v>
      </c>
      <c r="F332" s="1" t="s">
        <v>2821</v>
      </c>
      <c r="G332" s="1" t="e">
        <f>-y</f>
        <v>#NAME?</v>
      </c>
      <c r="I332" s="1" t="s">
        <v>2822</v>
      </c>
      <c r="J332" s="1" t="s">
        <v>2823</v>
      </c>
      <c r="K332" s="1" t="s">
        <v>2824</v>
      </c>
      <c r="L332" s="1" t="s">
        <v>2825</v>
      </c>
      <c r="M332" s="1" t="s">
        <v>2826</v>
      </c>
      <c r="N332" s="1" t="s">
        <v>2827</v>
      </c>
      <c r="O332" s="1" t="s">
        <v>2828</v>
      </c>
    </row>
    <row r="333" s="1" customFormat="1" spans="1:15">
      <c r="A333" s="1" t="s">
        <v>15</v>
      </c>
      <c r="B333" s="1" t="s">
        <v>2829</v>
      </c>
      <c r="C333" s="1" t="s">
        <v>37</v>
      </c>
      <c r="D333" s="1" t="s">
        <v>2794</v>
      </c>
      <c r="F333" s="1" t="s">
        <v>2830</v>
      </c>
      <c r="G333" s="1" t="e">
        <f>-ia</f>
        <v>#NAME?</v>
      </c>
      <c r="I333" s="1" t="s">
        <v>2831</v>
      </c>
      <c r="J333" s="1" t="s">
        <v>2832</v>
      </c>
      <c r="K333" s="1" t="s">
        <v>2833</v>
      </c>
      <c r="L333" s="1" t="s">
        <v>2834</v>
      </c>
      <c r="M333" s="1" t="s">
        <v>2835</v>
      </c>
      <c r="N333" s="1" t="s">
        <v>2836</v>
      </c>
      <c r="O333" s="1" t="s">
        <v>2837</v>
      </c>
    </row>
    <row r="334" s="1" customFormat="1" spans="1:15">
      <c r="A334" s="1" t="s">
        <v>15</v>
      </c>
      <c r="B334" s="1" t="s">
        <v>2838</v>
      </c>
      <c r="C334" s="1" t="s">
        <v>37</v>
      </c>
      <c r="D334" s="1" t="s">
        <v>2794</v>
      </c>
      <c r="F334" s="1" t="s">
        <v>861</v>
      </c>
      <c r="G334" s="1" t="e">
        <f>-ics</f>
        <v>#NAME?</v>
      </c>
      <c r="I334" s="1" t="s">
        <v>2839</v>
      </c>
      <c r="K334" s="1" t="s">
        <v>2840</v>
      </c>
      <c r="L334" s="1" t="s">
        <v>2841</v>
      </c>
      <c r="M334" s="1" t="s">
        <v>2842</v>
      </c>
      <c r="N334" s="1" t="s">
        <v>2843</v>
      </c>
      <c r="O334" s="1" t="s">
        <v>2844</v>
      </c>
    </row>
    <row r="335" s="1" customFormat="1" spans="1:15">
      <c r="A335" s="1" t="s">
        <v>15</v>
      </c>
      <c r="B335" s="1" t="s">
        <v>2845</v>
      </c>
      <c r="C335" s="1" t="s">
        <v>37</v>
      </c>
      <c r="D335" s="1" t="s">
        <v>2846</v>
      </c>
      <c r="F335" s="1" t="s">
        <v>2847</v>
      </c>
      <c r="G335" s="1" t="e">
        <f>-ist</f>
        <v>#NAME?</v>
      </c>
      <c r="I335" s="1" t="s">
        <v>2848</v>
      </c>
      <c r="K335" s="1" t="s">
        <v>2849</v>
      </c>
      <c r="L335" s="1" t="s">
        <v>2850</v>
      </c>
      <c r="M335" s="1" t="s">
        <v>2851</v>
      </c>
      <c r="N335" s="1" t="s">
        <v>2852</v>
      </c>
      <c r="O335" s="1" t="s">
        <v>2853</v>
      </c>
    </row>
    <row r="336" s="1" customFormat="1" spans="1:15">
      <c r="A336" s="1" t="s">
        <v>15</v>
      </c>
      <c r="B336" s="1" t="s">
        <v>2854</v>
      </c>
      <c r="C336" s="1" t="s">
        <v>95</v>
      </c>
      <c r="D336" s="1" t="s">
        <v>2794</v>
      </c>
      <c r="F336" s="1" t="s">
        <v>2855</v>
      </c>
      <c r="G336" s="1" t="e">
        <f>-ic</f>
        <v>#NAME?</v>
      </c>
      <c r="I336" s="1" t="s">
        <v>2856</v>
      </c>
      <c r="K336" s="1" t="s">
        <v>2857</v>
      </c>
      <c r="L336" s="1" t="s">
        <v>2858</v>
      </c>
      <c r="M336" s="1" t="s">
        <v>2859</v>
      </c>
      <c r="N336" s="1" t="s">
        <v>2860</v>
      </c>
      <c r="O336" s="1" t="s">
        <v>2861</v>
      </c>
    </row>
    <row r="337" s="1" customFormat="1" spans="1:15">
      <c r="A337" s="1" t="s">
        <v>15</v>
      </c>
      <c r="B337" s="1" t="s">
        <v>2862</v>
      </c>
      <c r="C337" s="1" t="s">
        <v>95</v>
      </c>
      <c r="D337" s="1" t="s">
        <v>2794</v>
      </c>
      <c r="F337" s="1" t="s">
        <v>2863</v>
      </c>
      <c r="G337" s="1" t="e">
        <f>-ic</f>
        <v>#NAME?</v>
      </c>
      <c r="I337" s="1" t="s">
        <v>2864</v>
      </c>
      <c r="K337" s="1" t="s">
        <v>2865</v>
      </c>
      <c r="L337" s="1" t="s">
        <v>2866</v>
      </c>
      <c r="M337" s="1" t="s">
        <v>2867</v>
      </c>
      <c r="N337" s="1" t="s">
        <v>2868</v>
      </c>
      <c r="O337" s="1" t="s">
        <v>2869</v>
      </c>
    </row>
    <row r="338" s="1" customFormat="1" spans="1:15">
      <c r="A338" s="1" t="s">
        <v>15</v>
      </c>
      <c r="B338" s="1" t="s">
        <v>2870</v>
      </c>
      <c r="C338" s="1" t="s">
        <v>37</v>
      </c>
      <c r="D338" s="1" t="s">
        <v>2794</v>
      </c>
      <c r="F338" s="1" t="s">
        <v>2871</v>
      </c>
      <c r="G338" s="1" t="e">
        <f>-y</f>
        <v>#NAME?</v>
      </c>
      <c r="I338" s="1" t="s">
        <v>2872</v>
      </c>
      <c r="K338" s="1" t="s">
        <v>2873</v>
      </c>
      <c r="L338" s="1" t="s">
        <v>2874</v>
      </c>
      <c r="M338" s="1" t="s">
        <v>2875</v>
      </c>
      <c r="N338" s="1" t="s">
        <v>2876</v>
      </c>
      <c r="O338" s="1" t="s">
        <v>2877</v>
      </c>
    </row>
    <row r="339" s="1" customFormat="1" spans="1:15">
      <c r="A339" s="1" t="s">
        <v>15</v>
      </c>
      <c r="B339" s="1" t="s">
        <v>2878</v>
      </c>
      <c r="C339" s="1" t="s">
        <v>95</v>
      </c>
      <c r="D339" s="1" t="s">
        <v>2879</v>
      </c>
      <c r="F339" s="1" t="s">
        <v>2880</v>
      </c>
      <c r="G339" s="1" t="e">
        <f>-al</f>
        <v>#NAME?</v>
      </c>
      <c r="I339" s="1" t="s">
        <v>2881</v>
      </c>
      <c r="J339" s="1" t="s">
        <v>2882</v>
      </c>
      <c r="K339" s="1" t="s">
        <v>2883</v>
      </c>
      <c r="L339" s="1" t="s">
        <v>2884</v>
      </c>
      <c r="M339" s="1" t="s">
        <v>2885</v>
      </c>
      <c r="N339" s="1" t="s">
        <v>2886</v>
      </c>
      <c r="O339" s="1" t="s">
        <v>2887</v>
      </c>
    </row>
    <row r="340" s="1" customFormat="1" spans="1:15">
      <c r="A340" s="1" t="s">
        <v>15</v>
      </c>
      <c r="B340" s="1" t="s">
        <v>2888</v>
      </c>
      <c r="C340" s="1" t="s">
        <v>37</v>
      </c>
      <c r="D340" s="1" t="s">
        <v>2889</v>
      </c>
      <c r="F340" s="1" t="s">
        <v>2880</v>
      </c>
      <c r="G340" s="1" t="e">
        <f>-ity</f>
        <v>#NAME?</v>
      </c>
      <c r="I340" s="1" t="s">
        <v>2890</v>
      </c>
      <c r="J340" s="1" t="s">
        <v>2891</v>
      </c>
      <c r="K340" s="1" t="s">
        <v>2892</v>
      </c>
      <c r="L340" s="1" t="s">
        <v>2893</v>
      </c>
      <c r="M340" s="1" t="s">
        <v>2894</v>
      </c>
      <c r="N340" s="1" t="s">
        <v>2895</v>
      </c>
      <c r="O340" s="1" t="s">
        <v>2896</v>
      </c>
    </row>
    <row r="341" s="1" customFormat="1" spans="1:15">
      <c r="A341" s="1" t="s">
        <v>15</v>
      </c>
      <c r="B341" s="1" t="s">
        <v>2897</v>
      </c>
      <c r="C341" s="1" t="s">
        <v>95</v>
      </c>
      <c r="D341" s="1" t="s">
        <v>2898</v>
      </c>
      <c r="F341" s="1" t="s">
        <v>2880</v>
      </c>
      <c r="G341" s="1" t="e">
        <f>-al</f>
        <v>#NAME?</v>
      </c>
      <c r="I341" s="1" t="s">
        <v>2899</v>
      </c>
      <c r="J341" s="1" t="s">
        <v>2900</v>
      </c>
      <c r="K341" s="1" t="s">
        <v>2901</v>
      </c>
      <c r="L341" s="1" t="s">
        <v>2902</v>
      </c>
      <c r="M341" s="1" t="s">
        <v>2903</v>
      </c>
      <c r="N341" s="1" t="s">
        <v>2904</v>
      </c>
      <c r="O341" s="1" t="s">
        <v>2905</v>
      </c>
    </row>
    <row r="342" s="1" customFormat="1" spans="1:15">
      <c r="A342" s="1" t="s">
        <v>15</v>
      </c>
      <c r="B342" s="1" t="s">
        <v>2906</v>
      </c>
      <c r="C342" s="1" t="s">
        <v>95</v>
      </c>
      <c r="D342" s="1" t="s">
        <v>2907</v>
      </c>
      <c r="F342" s="1" t="s">
        <v>2880</v>
      </c>
      <c r="G342" s="1" t="e">
        <f>-al</f>
        <v>#NAME?</v>
      </c>
      <c r="I342" s="1" t="s">
        <v>2908</v>
      </c>
      <c r="K342" s="1" t="s">
        <v>2909</v>
      </c>
      <c r="L342" s="1" t="s">
        <v>2910</v>
      </c>
      <c r="M342" s="1" t="s">
        <v>2911</v>
      </c>
      <c r="N342" s="1" t="s">
        <v>2912</v>
      </c>
      <c r="O342" s="1" t="s">
        <v>2913</v>
      </c>
    </row>
    <row r="343" s="1" customFormat="1" spans="1:15">
      <c r="A343" s="1" t="s">
        <v>15</v>
      </c>
      <c r="B343" s="1" t="s">
        <v>2914</v>
      </c>
      <c r="C343" s="1" t="s">
        <v>95</v>
      </c>
      <c r="F343" s="1" t="s">
        <v>2915</v>
      </c>
      <c r="G343" s="1" t="e">
        <f>-al</f>
        <v>#NAME?</v>
      </c>
      <c r="I343" s="1" t="s">
        <v>2916</v>
      </c>
      <c r="J343" s="1" t="s">
        <v>2917</v>
      </c>
      <c r="K343" s="1" t="s">
        <v>2918</v>
      </c>
      <c r="L343" s="1" t="s">
        <v>2919</v>
      </c>
      <c r="M343" s="1" t="s">
        <v>2920</v>
      </c>
      <c r="N343" s="1" t="s">
        <v>2921</v>
      </c>
      <c r="O343" s="1" t="s">
        <v>2922</v>
      </c>
    </row>
    <row r="344" s="1" customFormat="1" spans="1:15">
      <c r="A344" s="1" t="s">
        <v>15</v>
      </c>
      <c r="B344" s="1" t="s">
        <v>2923</v>
      </c>
      <c r="C344" s="1" t="s">
        <v>37</v>
      </c>
      <c r="F344" s="1" t="s">
        <v>2915</v>
      </c>
      <c r="G344" s="1" t="e">
        <f>-ity</f>
        <v>#NAME?</v>
      </c>
      <c r="I344" s="1" t="s">
        <v>2924</v>
      </c>
      <c r="J344" s="1" t="s">
        <v>2925</v>
      </c>
      <c r="K344" s="1" t="s">
        <v>2926</v>
      </c>
      <c r="L344" s="1" t="s">
        <v>2927</v>
      </c>
      <c r="M344" s="1" t="s">
        <v>2928</v>
      </c>
      <c r="N344" s="1" t="s">
        <v>2929</v>
      </c>
      <c r="O344" s="1" t="s">
        <v>2930</v>
      </c>
    </row>
    <row r="345" s="1" customFormat="1" spans="1:15">
      <c r="A345" s="1" t="s">
        <v>15</v>
      </c>
      <c r="B345" s="1" t="s">
        <v>2931</v>
      </c>
      <c r="C345" s="1" t="s">
        <v>37</v>
      </c>
      <c r="D345" s="1" t="s">
        <v>2879</v>
      </c>
      <c r="F345" s="1" t="s">
        <v>2880</v>
      </c>
      <c r="G345" s="1" t="e">
        <f>-al</f>
        <v>#NAME?</v>
      </c>
      <c r="H345" s="1" t="e">
        <f>-ist</f>
        <v>#NAME?</v>
      </c>
      <c r="I345" s="1" t="s">
        <v>2932</v>
      </c>
      <c r="K345" s="1" t="s">
        <v>2933</v>
      </c>
      <c r="L345" s="1" t="s">
        <v>2934</v>
      </c>
      <c r="M345" s="1" t="s">
        <v>2935</v>
      </c>
      <c r="N345" s="1" t="s">
        <v>2936</v>
      </c>
      <c r="O345" s="1" t="s">
        <v>2937</v>
      </c>
    </row>
    <row r="346" s="1" customFormat="1" spans="1:15">
      <c r="A346" s="1" t="s">
        <v>15</v>
      </c>
      <c r="B346" s="1" t="s">
        <v>2938</v>
      </c>
      <c r="C346" s="1" t="s">
        <v>37</v>
      </c>
      <c r="D346" s="1" t="s">
        <v>2879</v>
      </c>
      <c r="F346" s="1" t="s">
        <v>2880</v>
      </c>
      <c r="G346" s="1" t="e">
        <f>-al</f>
        <v>#NAME?</v>
      </c>
      <c r="H346" s="1" t="e">
        <f>-ism</f>
        <v>#NAME?</v>
      </c>
      <c r="I346" s="1" t="s">
        <v>2939</v>
      </c>
      <c r="K346" s="1" t="s">
        <v>2940</v>
      </c>
      <c r="L346" s="1" t="s">
        <v>2941</v>
      </c>
      <c r="M346" s="1" t="s">
        <v>2942</v>
      </c>
      <c r="N346" s="1" t="s">
        <v>2943</v>
      </c>
      <c r="O346" s="1" t="s">
        <v>2944</v>
      </c>
    </row>
    <row r="347" s="1" customFormat="1" spans="1:15">
      <c r="A347" s="1" t="s">
        <v>15</v>
      </c>
      <c r="B347" s="1" t="s">
        <v>2945</v>
      </c>
      <c r="C347" s="1" t="s">
        <v>1705</v>
      </c>
      <c r="D347" s="1" t="s">
        <v>2898</v>
      </c>
      <c r="F347" s="1" t="s">
        <v>2880</v>
      </c>
      <c r="G347" s="1" t="e">
        <f>-al</f>
        <v>#NAME?</v>
      </c>
      <c r="H347" s="1" t="e">
        <f>-ly</f>
        <v>#NAME?</v>
      </c>
      <c r="I347" s="1" t="s">
        <v>2946</v>
      </c>
      <c r="K347" s="1" t="s">
        <v>2947</v>
      </c>
      <c r="L347" s="1" t="s">
        <v>2948</v>
      </c>
      <c r="M347" s="1" t="s">
        <v>2949</v>
      </c>
      <c r="N347" s="1" t="s">
        <v>2950</v>
      </c>
      <c r="O347" s="1" t="s">
        <v>2951</v>
      </c>
    </row>
    <row r="348" s="1" customFormat="1" spans="1:15">
      <c r="A348" s="1" t="s">
        <v>15</v>
      </c>
      <c r="B348" s="1" t="s">
        <v>2952</v>
      </c>
      <c r="C348" s="1" t="s">
        <v>37</v>
      </c>
      <c r="D348" s="1" t="s">
        <v>2953</v>
      </c>
      <c r="F348" s="1" t="s">
        <v>2880</v>
      </c>
      <c r="G348" s="1" t="e">
        <f>-ity</f>
        <v>#NAME?</v>
      </c>
      <c r="I348" s="1" t="s">
        <v>2954</v>
      </c>
      <c r="K348" s="1" t="s">
        <v>2955</v>
      </c>
      <c r="L348" s="1" t="s">
        <v>2956</v>
      </c>
      <c r="M348" s="1" t="s">
        <v>2957</v>
      </c>
      <c r="N348" s="1" t="s">
        <v>2958</v>
      </c>
      <c r="O348" s="1" t="s">
        <v>2959</v>
      </c>
    </row>
    <row r="349" s="1" customFormat="1" spans="1:15">
      <c r="A349" s="1" t="s">
        <v>15</v>
      </c>
      <c r="B349" s="1" t="s">
        <v>2960</v>
      </c>
      <c r="C349" s="1" t="s">
        <v>37</v>
      </c>
      <c r="D349" s="1" t="s">
        <v>427</v>
      </c>
      <c r="F349" s="1" t="s">
        <v>2961</v>
      </c>
      <c r="G349" s="1" t="e">
        <f>-y</f>
        <v>#NAME?</v>
      </c>
      <c r="I349" s="1" t="s">
        <v>2962</v>
      </c>
      <c r="J349" s="1" t="s">
        <v>2963</v>
      </c>
      <c r="K349" s="1" t="s">
        <v>2964</v>
      </c>
      <c r="L349" s="1" t="s">
        <v>2965</v>
      </c>
      <c r="M349" s="1" t="s">
        <v>2966</v>
      </c>
      <c r="N349" s="1" t="s">
        <v>2967</v>
      </c>
      <c r="O349" s="1" t="s">
        <v>2968</v>
      </c>
    </row>
    <row r="350" s="1" customFormat="1" spans="1:15">
      <c r="A350" s="1" t="s">
        <v>15</v>
      </c>
      <c r="B350" s="1" t="s">
        <v>2969</v>
      </c>
      <c r="C350" s="1" t="s">
        <v>95</v>
      </c>
      <c r="D350" s="1" t="s">
        <v>427</v>
      </c>
      <c r="F350" s="1" t="s">
        <v>2961</v>
      </c>
      <c r="G350" s="1" t="e">
        <f>-et</f>
        <v>#NAME?</v>
      </c>
      <c r="H350" s="1" t="e">
        <f>-ic</f>
        <v>#NAME?</v>
      </c>
      <c r="I350" s="1" t="s">
        <v>2970</v>
      </c>
      <c r="J350" s="1" t="s">
        <v>2971</v>
      </c>
      <c r="K350" s="1" t="s">
        <v>2972</v>
      </c>
      <c r="L350" s="1" t="s">
        <v>2973</v>
      </c>
      <c r="M350" s="1" t="s">
        <v>2974</v>
      </c>
      <c r="N350" s="1" t="s">
        <v>2975</v>
      </c>
      <c r="O350" s="1" t="s">
        <v>2976</v>
      </c>
    </row>
    <row r="351" s="1" customFormat="1" spans="1:15">
      <c r="A351" s="1" t="s">
        <v>15</v>
      </c>
      <c r="B351" s="1" t="s">
        <v>2977</v>
      </c>
      <c r="C351" s="1" t="s">
        <v>37</v>
      </c>
      <c r="D351" s="1" t="s">
        <v>2978</v>
      </c>
      <c r="F351" s="1" t="s">
        <v>2961</v>
      </c>
      <c r="G351" s="1" t="e">
        <f>-y</f>
        <v>#NAME?</v>
      </c>
      <c r="I351" s="1" t="s">
        <v>2979</v>
      </c>
      <c r="J351" s="1" t="s">
        <v>2980</v>
      </c>
      <c r="K351" s="1" t="s">
        <v>2981</v>
      </c>
      <c r="L351" s="1" t="s">
        <v>2982</v>
      </c>
      <c r="M351" s="1" t="s">
        <v>2983</v>
      </c>
      <c r="N351" s="1" t="s">
        <v>2984</v>
      </c>
      <c r="O351" s="1" t="s">
        <v>2985</v>
      </c>
    </row>
    <row r="352" s="1" customFormat="1" spans="1:15">
      <c r="A352" s="1" t="s">
        <v>15</v>
      </c>
      <c r="B352" s="1" t="s">
        <v>2986</v>
      </c>
      <c r="C352" s="1" t="s">
        <v>95</v>
      </c>
      <c r="D352" s="1" t="s">
        <v>2978</v>
      </c>
      <c r="F352" s="1" t="s">
        <v>2961</v>
      </c>
      <c r="G352" s="1" t="e">
        <f>-ic</f>
        <v>#NAME?</v>
      </c>
      <c r="I352" s="1" t="s">
        <v>2987</v>
      </c>
      <c r="J352" s="1" t="s">
        <v>2988</v>
      </c>
      <c r="K352" s="1" t="s">
        <v>2989</v>
      </c>
      <c r="L352" s="1" t="s">
        <v>2990</v>
      </c>
      <c r="M352" s="1" t="s">
        <v>2991</v>
      </c>
      <c r="N352" s="1" t="s">
        <v>2992</v>
      </c>
      <c r="O352" s="1" t="s">
        <v>2993</v>
      </c>
    </row>
    <row r="353" s="1" customFormat="1" spans="1:15">
      <c r="A353" s="1" t="s">
        <v>15</v>
      </c>
      <c r="B353" s="1" t="s">
        <v>2994</v>
      </c>
      <c r="C353" s="1" t="s">
        <v>37</v>
      </c>
      <c r="D353" s="1" t="s">
        <v>2995</v>
      </c>
      <c r="F353" s="1" t="s">
        <v>2961</v>
      </c>
      <c r="G353" s="1" t="e">
        <f>-y</f>
        <v>#NAME?</v>
      </c>
      <c r="I353" s="1" t="s">
        <v>2996</v>
      </c>
      <c r="J353" s="1" t="s">
        <v>2997</v>
      </c>
      <c r="K353" s="1" t="s">
        <v>2998</v>
      </c>
      <c r="L353" s="1" t="s">
        <v>2999</v>
      </c>
      <c r="M353" s="1" t="s">
        <v>3000</v>
      </c>
      <c r="N353" s="1" t="s">
        <v>3001</v>
      </c>
      <c r="O353" s="1" t="s">
        <v>3002</v>
      </c>
    </row>
    <row r="354" s="1" customFormat="1" spans="1:15">
      <c r="A354" s="1" t="s">
        <v>15</v>
      </c>
      <c r="B354" s="1" t="s">
        <v>3003</v>
      </c>
      <c r="C354" s="1" t="s">
        <v>37</v>
      </c>
      <c r="D354" s="1" t="s">
        <v>3004</v>
      </c>
      <c r="F354" s="1" t="s">
        <v>3005</v>
      </c>
      <c r="G354" s="1" t="e">
        <f>-ery</f>
        <v>#NAME?</v>
      </c>
      <c r="I354" s="1" t="s">
        <v>3006</v>
      </c>
      <c r="J354" s="1" t="s">
        <v>3007</v>
      </c>
      <c r="K354" s="1" t="s">
        <v>3008</v>
      </c>
      <c r="L354" s="1" t="s">
        <v>3009</v>
      </c>
      <c r="M354" s="1" t="s">
        <v>3010</v>
      </c>
      <c r="N354" s="1" t="s">
        <v>3011</v>
      </c>
      <c r="O354" s="1" t="s">
        <v>3012</v>
      </c>
    </row>
    <row r="355" s="1" customFormat="1" spans="1:15">
      <c r="A355" s="1" t="s">
        <v>15</v>
      </c>
      <c r="B355" s="1" t="s">
        <v>3013</v>
      </c>
      <c r="C355" s="1" t="s">
        <v>37</v>
      </c>
      <c r="D355" s="1" t="s">
        <v>3004</v>
      </c>
      <c r="F355" s="1" t="s">
        <v>3005</v>
      </c>
      <c r="G355" s="1" t="e">
        <f>-eon</f>
        <v>#NAME?</v>
      </c>
      <c r="I355" s="1" t="s">
        <v>3014</v>
      </c>
      <c r="J355" s="1" t="s">
        <v>3015</v>
      </c>
      <c r="K355" s="1" t="s">
        <v>3016</v>
      </c>
      <c r="L355" s="1" t="s">
        <v>3017</v>
      </c>
      <c r="M355" s="1" t="s">
        <v>3018</v>
      </c>
      <c r="N355" s="1" t="s">
        <v>3019</v>
      </c>
      <c r="O355" s="1" t="s">
        <v>3020</v>
      </c>
    </row>
    <row r="356" s="1" customFormat="1" spans="1:15">
      <c r="A356" s="1" t="s">
        <v>15</v>
      </c>
      <c r="B356" s="1" t="s">
        <v>3021</v>
      </c>
      <c r="C356" s="1" t="s">
        <v>37</v>
      </c>
      <c r="F356" s="1" t="s">
        <v>2961</v>
      </c>
      <c r="G356" s="1" t="s">
        <v>3022</v>
      </c>
      <c r="H356" s="1" t="e">
        <f>-ics</f>
        <v>#NAME?</v>
      </c>
      <c r="I356" s="1" t="s">
        <v>3023</v>
      </c>
      <c r="J356" s="1" t="s">
        <v>3024</v>
      </c>
      <c r="K356" s="1" t="s">
        <v>3025</v>
      </c>
      <c r="L356" s="1" t="s">
        <v>3026</v>
      </c>
      <c r="M356" s="1" t="s">
        <v>3027</v>
      </c>
      <c r="N356" s="1" t="s">
        <v>3028</v>
      </c>
      <c r="O356" s="1" t="s">
        <v>3029</v>
      </c>
    </row>
    <row r="357" s="1" customFormat="1" spans="1:15">
      <c r="A357" s="1" t="s">
        <v>15</v>
      </c>
      <c r="B357" s="1" t="s">
        <v>3030</v>
      </c>
      <c r="C357" s="1" t="s">
        <v>17</v>
      </c>
      <c r="F357" s="1" t="s">
        <v>3031</v>
      </c>
      <c r="G357" s="1" t="e">
        <f>-an</f>
        <v>#NAME?</v>
      </c>
      <c r="H357" s="1" t="e">
        <f>-ize</f>
        <v>#NAME?</v>
      </c>
      <c r="I357" s="1" t="s">
        <v>3032</v>
      </c>
      <c r="J357" s="1" t="s">
        <v>3033</v>
      </c>
      <c r="K357" s="1" t="s">
        <v>3034</v>
      </c>
      <c r="L357" s="1" t="s">
        <v>3035</v>
      </c>
      <c r="M357" s="1" t="s">
        <v>3036</v>
      </c>
      <c r="N357" s="1" t="s">
        <v>3037</v>
      </c>
      <c r="O357" s="1" t="s">
        <v>3038</v>
      </c>
    </row>
    <row r="358" s="1" customFormat="1" spans="1:15">
      <c r="A358" s="1" t="s">
        <v>15</v>
      </c>
      <c r="B358" s="1" t="s">
        <v>3039</v>
      </c>
      <c r="C358" s="1" t="s">
        <v>37</v>
      </c>
      <c r="F358" s="1" t="s">
        <v>3031</v>
      </c>
      <c r="G358" s="1" t="e">
        <f>-an</f>
        <v>#NAME?</v>
      </c>
      <c r="H358" s="1" t="e">
        <f>-ization</f>
        <v>#NAME?</v>
      </c>
      <c r="I358" s="1" t="s">
        <v>3040</v>
      </c>
      <c r="J358" s="1" t="s">
        <v>3041</v>
      </c>
      <c r="K358" s="1" t="s">
        <v>3042</v>
      </c>
      <c r="L358" s="1" t="s">
        <v>3043</v>
      </c>
      <c r="M358" s="1" t="s">
        <v>3044</v>
      </c>
      <c r="N358" s="1" t="s">
        <v>3045</v>
      </c>
      <c r="O358" s="1" t="s">
        <v>3046</v>
      </c>
    </row>
    <row r="359" s="1" customFormat="1" spans="1:15">
      <c r="A359" s="1" t="s">
        <v>15</v>
      </c>
      <c r="B359" s="1" t="s">
        <v>3047</v>
      </c>
      <c r="C359" s="1" t="s">
        <v>37</v>
      </c>
      <c r="D359" s="1" t="s">
        <v>3048</v>
      </c>
      <c r="F359" s="1" t="s">
        <v>3049</v>
      </c>
      <c r="G359" s="1" t="e">
        <f>-y</f>
        <v>#NAME?</v>
      </c>
      <c r="I359" s="1" t="s">
        <v>3050</v>
      </c>
      <c r="J359" s="1" t="s">
        <v>3051</v>
      </c>
      <c r="K359" s="1" t="s">
        <v>3052</v>
      </c>
      <c r="L359" s="1" t="s">
        <v>3053</v>
      </c>
      <c r="M359" s="1" t="s">
        <v>3054</v>
      </c>
      <c r="N359" s="1" t="s">
        <v>3055</v>
      </c>
      <c r="O359" s="1" t="s">
        <v>3056</v>
      </c>
    </row>
    <row r="360" s="1" customFormat="1" spans="1:15">
      <c r="A360" s="1" t="s">
        <v>15</v>
      </c>
      <c r="B360" s="1" t="s">
        <v>2961</v>
      </c>
      <c r="C360" s="1" t="s">
        <v>37</v>
      </c>
      <c r="F360" s="1" t="s">
        <v>2961</v>
      </c>
      <c r="I360" s="1" t="s">
        <v>3057</v>
      </c>
      <c r="J360" s="1" t="s">
        <v>3058</v>
      </c>
      <c r="K360" s="1" t="s">
        <v>3059</v>
      </c>
      <c r="L360" s="1" t="s">
        <v>3060</v>
      </c>
      <c r="M360" s="1" t="s">
        <v>3061</v>
      </c>
      <c r="N360" s="1" t="s">
        <v>3062</v>
      </c>
      <c r="O360" s="1" t="s">
        <v>3063</v>
      </c>
    </row>
    <row r="361" s="1" customFormat="1" spans="1:15">
      <c r="A361" s="1" t="s">
        <v>15</v>
      </c>
      <c r="B361" s="1" t="s">
        <v>3064</v>
      </c>
      <c r="C361" s="1" t="s">
        <v>17</v>
      </c>
      <c r="F361" s="1" t="s">
        <v>3064</v>
      </c>
      <c r="I361" s="1" t="s">
        <v>3065</v>
      </c>
      <c r="J361" s="1" t="s">
        <v>3066</v>
      </c>
      <c r="K361" s="1" t="s">
        <v>3067</v>
      </c>
      <c r="L361" s="1" t="s">
        <v>3068</v>
      </c>
      <c r="M361" s="1" t="s">
        <v>3069</v>
      </c>
      <c r="N361" s="1" t="s">
        <v>3070</v>
      </c>
      <c r="O361" s="1" t="s">
        <v>3071</v>
      </c>
    </row>
    <row r="362" s="1" customFormat="1" spans="1:15">
      <c r="A362" s="1" t="s">
        <v>15</v>
      </c>
      <c r="B362" s="1" t="s">
        <v>3072</v>
      </c>
      <c r="C362" s="1" t="s">
        <v>37</v>
      </c>
      <c r="F362" s="1" t="s">
        <v>3064</v>
      </c>
      <c r="G362" s="1" t="e">
        <f>-_xleta.or</f>
        <v>#VALUE!</v>
      </c>
      <c r="I362" s="1" t="s">
        <v>3073</v>
      </c>
      <c r="J362" s="1" t="s">
        <v>3074</v>
      </c>
      <c r="K362" s="1" t="s">
        <v>3075</v>
      </c>
      <c r="L362" s="1" t="s">
        <v>3076</v>
      </c>
      <c r="M362" s="1" t="s">
        <v>3077</v>
      </c>
      <c r="N362" s="1" t="s">
        <v>3078</v>
      </c>
      <c r="O362" s="1" t="s">
        <v>3079</v>
      </c>
    </row>
    <row r="363" s="1" customFormat="1" spans="1:15">
      <c r="A363" s="1" t="s">
        <v>15</v>
      </c>
      <c r="B363" s="1" t="s">
        <v>3080</v>
      </c>
      <c r="C363" s="1" t="s">
        <v>95</v>
      </c>
      <c r="F363" s="1" t="s">
        <v>3064</v>
      </c>
      <c r="G363" s="1" t="e">
        <f>-one</f>
        <v>#NAME?</v>
      </c>
      <c r="H363" s="1" t="e">
        <f>-ous</f>
        <v>#NAME?</v>
      </c>
      <c r="I363" s="1" t="s">
        <v>3081</v>
      </c>
      <c r="J363" s="1" t="s">
        <v>3082</v>
      </c>
      <c r="K363" s="1" t="s">
        <v>3083</v>
      </c>
      <c r="L363" s="1" t="s">
        <v>3084</v>
      </c>
      <c r="M363" s="1" t="s">
        <v>3085</v>
      </c>
      <c r="N363" s="1" t="s">
        <v>3086</v>
      </c>
      <c r="O363" s="1" t="s">
        <v>3087</v>
      </c>
    </row>
    <row r="364" s="1" customFormat="1" spans="1:15">
      <c r="A364" s="1" t="s">
        <v>15</v>
      </c>
      <c r="B364" s="1" t="s">
        <v>3088</v>
      </c>
      <c r="C364" s="1" t="s">
        <v>95</v>
      </c>
      <c r="F364" s="1" t="s">
        <v>3064</v>
      </c>
      <c r="G364" s="1" t="e">
        <f>-atic</f>
        <v>#NAME?</v>
      </c>
      <c r="I364" s="1" t="s">
        <v>3089</v>
      </c>
      <c r="J364" s="1" t="s">
        <v>3090</v>
      </c>
      <c r="K364" s="1" t="s">
        <v>3091</v>
      </c>
      <c r="L364" s="1" t="s">
        <v>3092</v>
      </c>
      <c r="M364" s="1" t="s">
        <v>3093</v>
      </c>
      <c r="N364" s="1" t="s">
        <v>3094</v>
      </c>
      <c r="O364" s="1" t="s">
        <v>3095</v>
      </c>
    </row>
    <row r="365" s="1" customFormat="1" spans="1:15">
      <c r="A365" s="1" t="s">
        <v>15</v>
      </c>
      <c r="B365" s="1" t="s">
        <v>3096</v>
      </c>
      <c r="C365" s="1" t="s">
        <v>37</v>
      </c>
      <c r="F365" s="1" t="s">
        <v>3064</v>
      </c>
      <c r="G365" s="1" t="e">
        <f>-_xleta.and</f>
        <v>#VALUE!</v>
      </c>
      <c r="I365" s="1" t="s">
        <v>3097</v>
      </c>
      <c r="J365" s="1" t="s">
        <v>3098</v>
      </c>
      <c r="K365" s="1" t="s">
        <v>3099</v>
      </c>
      <c r="L365" s="1" t="s">
        <v>3100</v>
      </c>
      <c r="M365" s="1" t="s">
        <v>3101</v>
      </c>
      <c r="N365" s="1" t="s">
        <v>3102</v>
      </c>
      <c r="O365" s="1" t="s">
        <v>3103</v>
      </c>
    </row>
    <row r="366" s="1" customFormat="1" spans="1:15">
      <c r="A366" s="1" t="s">
        <v>15</v>
      </c>
      <c r="B366" s="1" t="s">
        <v>3104</v>
      </c>
      <c r="C366" s="1" t="s">
        <v>95</v>
      </c>
      <c r="F366" s="1" t="s">
        <v>3064</v>
      </c>
      <c r="G366" s="1" t="e">
        <f>-ant</f>
        <v>#NAME?</v>
      </c>
      <c r="I366" s="1" t="s">
        <v>3105</v>
      </c>
      <c r="J366" s="1" t="s">
        <v>3106</v>
      </c>
      <c r="K366" s="1" t="s">
        <v>3107</v>
      </c>
      <c r="L366" s="1" t="s">
        <v>3108</v>
      </c>
      <c r="M366" s="1" t="s">
        <v>3109</v>
      </c>
      <c r="N366" s="1" t="s">
        <v>3110</v>
      </c>
      <c r="O366" s="1" t="s">
        <v>3111</v>
      </c>
    </row>
    <row r="367" s="1" customFormat="1" spans="1:15">
      <c r="A367" s="1" t="s">
        <v>15</v>
      </c>
      <c r="B367" s="1" t="s">
        <v>3112</v>
      </c>
      <c r="C367" s="1" t="s">
        <v>37</v>
      </c>
      <c r="D367" s="1" t="s">
        <v>3113</v>
      </c>
      <c r="F367" s="1" t="s">
        <v>3064</v>
      </c>
      <c r="G367" s="1" t="e">
        <f>-ation</f>
        <v>#NAME?</v>
      </c>
      <c r="I367" s="1" t="s">
        <v>3114</v>
      </c>
      <c r="J367" s="1" t="s">
        <v>3115</v>
      </c>
      <c r="K367" s="1" t="s">
        <v>3116</v>
      </c>
      <c r="L367" s="1" t="s">
        <v>3117</v>
      </c>
      <c r="M367" s="1" t="s">
        <v>3118</v>
      </c>
      <c r="N367" s="1" t="s">
        <v>3119</v>
      </c>
      <c r="O367" s="1" t="s">
        <v>3120</v>
      </c>
    </row>
    <row r="368" s="1" customFormat="1" spans="1:15">
      <c r="A368" s="1" t="s">
        <v>15</v>
      </c>
      <c r="B368" s="1" t="s">
        <v>3121</v>
      </c>
      <c r="C368" s="1" t="s">
        <v>95</v>
      </c>
      <c r="D368" s="1" t="s">
        <v>3122</v>
      </c>
      <c r="F368" s="1" t="s">
        <v>3064</v>
      </c>
      <c r="G368" s="1" t="e">
        <f>-ing</f>
        <v>#NAME?</v>
      </c>
      <c r="I368" s="1" t="s">
        <v>3123</v>
      </c>
      <c r="J368" s="1" t="s">
        <v>3124</v>
      </c>
      <c r="K368" s="1" t="s">
        <v>3125</v>
      </c>
      <c r="L368" s="1" t="s">
        <v>3126</v>
      </c>
      <c r="M368" s="1" t="s">
        <v>3127</v>
      </c>
      <c r="N368" s="1" t="s">
        <v>3128</v>
      </c>
      <c r="O368" s="1" t="s">
        <v>3129</v>
      </c>
    </row>
    <row r="369" s="1" customFormat="1" spans="1:15">
      <c r="A369" s="1" t="s">
        <v>15</v>
      </c>
      <c r="B369" s="1" t="s">
        <v>3130</v>
      </c>
      <c r="C369" s="1" t="s">
        <v>37</v>
      </c>
      <c r="F369" s="1" t="s">
        <v>3064</v>
      </c>
      <c r="G369" s="1" t="e">
        <f>-atum</f>
        <v>#NAME?</v>
      </c>
      <c r="I369" s="1" t="s">
        <v>3131</v>
      </c>
      <c r="J369" s="1" t="s">
        <v>3132</v>
      </c>
      <c r="K369" s="1" t="s">
        <v>3133</v>
      </c>
      <c r="L369" s="1" t="s">
        <v>3134</v>
      </c>
      <c r="M369" s="1" t="s">
        <v>3135</v>
      </c>
      <c r="N369" s="1" t="s">
        <v>3136</v>
      </c>
      <c r="O369" s="1" t="s">
        <v>3137</v>
      </c>
    </row>
    <row r="370" s="1" customFormat="1" spans="1:15">
      <c r="A370" s="1" t="s">
        <v>15</v>
      </c>
      <c r="B370" s="1" t="s">
        <v>3138</v>
      </c>
      <c r="C370" s="1" t="s">
        <v>95</v>
      </c>
      <c r="D370" s="1" t="s">
        <v>55</v>
      </c>
      <c r="F370" s="1" t="s">
        <v>3064</v>
      </c>
      <c r="G370" s="1" t="e">
        <f>-ant</f>
        <v>#NAME?</v>
      </c>
      <c r="I370" s="1" t="s">
        <v>3139</v>
      </c>
      <c r="J370" s="1" t="s">
        <v>3140</v>
      </c>
      <c r="K370" s="1" t="s">
        <v>3141</v>
      </c>
      <c r="L370" s="1" t="s">
        <v>3142</v>
      </c>
      <c r="M370" s="1" t="s">
        <v>3143</v>
      </c>
      <c r="N370" s="1" t="s">
        <v>3144</v>
      </c>
      <c r="O370" s="1" t="s">
        <v>3145</v>
      </c>
    </row>
    <row r="371" s="1" customFormat="1" spans="1:15">
      <c r="A371" s="1" t="s">
        <v>15</v>
      </c>
      <c r="B371" s="1" t="s">
        <v>3146</v>
      </c>
      <c r="C371" s="1" t="s">
        <v>95</v>
      </c>
      <c r="F371" s="1" t="s">
        <v>3147</v>
      </c>
      <c r="G371" s="1" t="e">
        <f>-ic</f>
        <v>#NAME?</v>
      </c>
      <c r="I371" s="1" t="s">
        <v>3148</v>
      </c>
      <c r="J371" s="1" t="s">
        <v>3149</v>
      </c>
      <c r="K371" s="1" t="s">
        <v>3150</v>
      </c>
      <c r="L371" s="1" t="s">
        <v>3151</v>
      </c>
      <c r="M371" s="1" t="s">
        <v>3152</v>
      </c>
      <c r="N371" s="1" t="s">
        <v>3153</v>
      </c>
      <c r="O371" s="1" t="s">
        <v>3154</v>
      </c>
    </row>
    <row r="372" s="1" customFormat="1" spans="1:15">
      <c r="A372" s="1" t="s">
        <v>15</v>
      </c>
      <c r="B372" s="1" t="s">
        <v>3155</v>
      </c>
      <c r="C372" s="1" t="s">
        <v>37</v>
      </c>
      <c r="F372" s="1" t="s">
        <v>3147</v>
      </c>
      <c r="G372" s="1" t="e">
        <f>-ic</f>
        <v>#NAME?</v>
      </c>
      <c r="H372" s="1" t="e">
        <f>-s</f>
        <v>#NAME?</v>
      </c>
      <c r="I372" s="1" t="s">
        <v>3156</v>
      </c>
      <c r="J372" s="1" t="s">
        <v>3157</v>
      </c>
      <c r="K372" s="1" t="s">
        <v>3158</v>
      </c>
      <c r="L372" s="1" t="s">
        <v>3159</v>
      </c>
      <c r="M372" s="1" t="s">
        <v>3160</v>
      </c>
      <c r="N372" s="1" t="s">
        <v>3161</v>
      </c>
      <c r="O372" s="1" t="s">
        <v>3162</v>
      </c>
    </row>
    <row r="373" s="1" customFormat="1" spans="1:15">
      <c r="A373" s="1" t="s">
        <v>15</v>
      </c>
      <c r="B373" s="1" t="s">
        <v>3163</v>
      </c>
      <c r="C373" s="1" t="s">
        <v>37</v>
      </c>
      <c r="D373" s="1" t="s">
        <v>3164</v>
      </c>
      <c r="F373" s="1" t="s">
        <v>3165</v>
      </c>
      <c r="I373" s="1" t="s">
        <v>3166</v>
      </c>
      <c r="J373" s="1" t="s">
        <v>3167</v>
      </c>
      <c r="K373" s="1" t="s">
        <v>3168</v>
      </c>
      <c r="L373" s="1" t="s">
        <v>3169</v>
      </c>
      <c r="M373" s="1" t="s">
        <v>3170</v>
      </c>
      <c r="N373" s="1" t="s">
        <v>3171</v>
      </c>
      <c r="O373" s="1" t="s">
        <v>3172</v>
      </c>
    </row>
    <row r="374" s="1" customFormat="1" spans="1:15">
      <c r="A374" s="1" t="s">
        <v>15</v>
      </c>
      <c r="B374" s="1" t="s">
        <v>3173</v>
      </c>
      <c r="C374" s="1" t="s">
        <v>658</v>
      </c>
      <c r="D374" s="1" t="s">
        <v>3164</v>
      </c>
      <c r="F374" s="1" t="s">
        <v>3174</v>
      </c>
      <c r="G374" s="1" t="e">
        <f>-ic</f>
        <v>#NAME?</v>
      </c>
      <c r="I374" s="1" t="s">
        <v>3175</v>
      </c>
      <c r="J374" s="1" t="s">
        <v>3176</v>
      </c>
      <c r="K374" s="1" t="s">
        <v>3177</v>
      </c>
      <c r="L374" s="1" t="s">
        <v>3178</v>
      </c>
      <c r="M374" s="1" t="s">
        <v>3179</v>
      </c>
      <c r="N374" s="1" t="s">
        <v>3180</v>
      </c>
      <c r="O374" s="1" t="s">
        <v>3181</v>
      </c>
    </row>
    <row r="375" s="1" customFormat="1" spans="1:15">
      <c r="A375" s="1" t="s">
        <v>15</v>
      </c>
      <c r="B375" s="1" t="s">
        <v>3182</v>
      </c>
      <c r="C375" s="1" t="s">
        <v>37</v>
      </c>
      <c r="D375" s="1" t="s">
        <v>2995</v>
      </c>
      <c r="F375" s="1" t="s">
        <v>3165</v>
      </c>
      <c r="I375" s="1" t="s">
        <v>3183</v>
      </c>
      <c r="J375" s="1" t="s">
        <v>3184</v>
      </c>
      <c r="K375" s="1" t="s">
        <v>3185</v>
      </c>
      <c r="L375" s="1" t="s">
        <v>3186</v>
      </c>
      <c r="M375" s="1" t="s">
        <v>3187</v>
      </c>
      <c r="N375" s="1" t="s">
        <v>3188</v>
      </c>
      <c r="O375" s="1" t="s">
        <v>3189</v>
      </c>
    </row>
    <row r="376" s="1" customFormat="1" spans="1:15">
      <c r="A376" s="1" t="s">
        <v>15</v>
      </c>
      <c r="B376" s="1" t="s">
        <v>3190</v>
      </c>
      <c r="C376" s="1" t="s">
        <v>37</v>
      </c>
      <c r="F376" s="1" t="s">
        <v>3190</v>
      </c>
      <c r="I376" s="1" t="s">
        <v>3191</v>
      </c>
      <c r="J376" s="1" t="s">
        <v>3192</v>
      </c>
      <c r="K376" s="1" t="s">
        <v>3193</v>
      </c>
      <c r="L376" s="1" t="s">
        <v>3194</v>
      </c>
      <c r="M376" s="1" t="s">
        <v>3195</v>
      </c>
      <c r="N376" s="1" t="s">
        <v>3196</v>
      </c>
      <c r="O376" s="1" t="s">
        <v>3197</v>
      </c>
    </row>
    <row r="377" s="1" customFormat="1" spans="1:15">
      <c r="A377" s="1" t="s">
        <v>15</v>
      </c>
      <c r="B377" s="1" t="s">
        <v>3198</v>
      </c>
      <c r="C377" s="1" t="s">
        <v>17</v>
      </c>
      <c r="D377" s="1" t="s">
        <v>3164</v>
      </c>
      <c r="F377" s="1" t="s">
        <v>3174</v>
      </c>
      <c r="G377" s="1" t="e">
        <f>-ize</f>
        <v>#NAME?</v>
      </c>
      <c r="I377" s="1" t="s">
        <v>3199</v>
      </c>
      <c r="J377" s="1" t="s">
        <v>3200</v>
      </c>
      <c r="K377" s="1" t="s">
        <v>3201</v>
      </c>
      <c r="L377" s="1" t="s">
        <v>3202</v>
      </c>
      <c r="M377" s="1" t="s">
        <v>3203</v>
      </c>
      <c r="N377" s="1" t="s">
        <v>3204</v>
      </c>
      <c r="O377" s="1" t="s">
        <v>3205</v>
      </c>
    </row>
    <row r="378" s="1" customFormat="1" spans="1:15">
      <c r="A378" s="1" t="s">
        <v>15</v>
      </c>
      <c r="B378" s="1" t="s">
        <v>3206</v>
      </c>
      <c r="C378" s="1" t="s">
        <v>37</v>
      </c>
      <c r="D378" s="1" t="s">
        <v>3207</v>
      </c>
      <c r="F378" s="1" t="s">
        <v>3165</v>
      </c>
      <c r="I378" s="1" t="s">
        <v>3208</v>
      </c>
      <c r="J378" s="1" t="s">
        <v>3209</v>
      </c>
      <c r="K378" s="1" t="s">
        <v>3210</v>
      </c>
      <c r="L378" s="1" t="s">
        <v>3211</v>
      </c>
      <c r="M378" s="1" t="s">
        <v>3212</v>
      </c>
      <c r="N378" s="1" t="s">
        <v>3213</v>
      </c>
      <c r="O378" s="1" t="s">
        <v>3214</v>
      </c>
    </row>
    <row r="379" s="1" customFormat="1" spans="1:15">
      <c r="A379" s="1" t="s">
        <v>15</v>
      </c>
      <c r="B379" s="1" t="s">
        <v>3215</v>
      </c>
      <c r="C379" s="1" t="s">
        <v>37</v>
      </c>
      <c r="D379" s="1" t="s">
        <v>3216</v>
      </c>
      <c r="F379" s="1" t="s">
        <v>3165</v>
      </c>
      <c r="I379" s="1" t="s">
        <v>3217</v>
      </c>
      <c r="J379" s="1" t="s">
        <v>3218</v>
      </c>
      <c r="K379" s="1" t="s">
        <v>3219</v>
      </c>
      <c r="L379" s="1" t="s">
        <v>3220</v>
      </c>
      <c r="M379" s="1" t="s">
        <v>3221</v>
      </c>
      <c r="N379" s="1" t="s">
        <v>3222</v>
      </c>
      <c r="O379" s="1" t="s">
        <v>3223</v>
      </c>
    </row>
    <row r="380" s="1" customFormat="1" spans="1:15">
      <c r="A380" s="1" t="s">
        <v>15</v>
      </c>
      <c r="B380" s="1" t="s">
        <v>3224</v>
      </c>
      <c r="C380" s="1" t="s">
        <v>1705</v>
      </c>
      <c r="F380" s="1" t="s">
        <v>3147</v>
      </c>
      <c r="G380" s="1" t="e">
        <f>-ic</f>
        <v>#NAME?</v>
      </c>
      <c r="H380" s="1" t="e">
        <f>-ally</f>
        <v>#NAME?</v>
      </c>
      <c r="I380" s="1" t="s">
        <v>3225</v>
      </c>
      <c r="J380" s="1" t="s">
        <v>3226</v>
      </c>
      <c r="K380" s="1" t="s">
        <v>3227</v>
      </c>
      <c r="L380" s="1" t="s">
        <v>3228</v>
      </c>
      <c r="M380" s="1" t="s">
        <v>3229</v>
      </c>
      <c r="N380" s="1" t="s">
        <v>3230</v>
      </c>
      <c r="O380" s="1" t="s">
        <v>3231</v>
      </c>
    </row>
    <row r="381" s="1" customFormat="1" spans="1:15">
      <c r="A381" s="1" t="s">
        <v>15</v>
      </c>
      <c r="B381" s="1" t="s">
        <v>3232</v>
      </c>
      <c r="C381" s="1" t="s">
        <v>37</v>
      </c>
      <c r="F381" s="1" t="s">
        <v>3233</v>
      </c>
      <c r="G381" s="1" t="e">
        <f>-logy</f>
        <v>#NAME?</v>
      </c>
      <c r="I381" s="1" t="s">
        <v>3234</v>
      </c>
      <c r="J381" s="1" t="s">
        <v>3235</v>
      </c>
      <c r="K381" s="1" t="s">
        <v>3236</v>
      </c>
      <c r="L381" s="1" t="s">
        <v>3237</v>
      </c>
      <c r="M381" s="1" t="s">
        <v>3238</v>
      </c>
      <c r="N381" s="1" t="s">
        <v>3239</v>
      </c>
      <c r="O381" s="1" t="s">
        <v>3240</v>
      </c>
    </row>
    <row r="382" s="1" customFormat="1" spans="1:15">
      <c r="A382" s="1" t="s">
        <v>15</v>
      </c>
      <c r="B382" s="1" t="s">
        <v>3241</v>
      </c>
      <c r="C382" s="1" t="s">
        <v>37</v>
      </c>
      <c r="F382" s="1" t="s">
        <v>3233</v>
      </c>
      <c r="G382" s="1" t="e">
        <f>-nomy</f>
        <v>#NAME?</v>
      </c>
      <c r="I382" s="1" t="s">
        <v>3242</v>
      </c>
      <c r="J382" s="1" t="s">
        <v>3243</v>
      </c>
      <c r="K382" s="1" t="s">
        <v>3244</v>
      </c>
      <c r="L382" s="1" t="s">
        <v>3245</v>
      </c>
      <c r="M382" s="1" t="s">
        <v>3246</v>
      </c>
      <c r="N382" s="1" t="s">
        <v>3247</v>
      </c>
      <c r="O382" s="1" t="s">
        <v>3248</v>
      </c>
    </row>
    <row r="383" s="1" customFormat="1" spans="1:15">
      <c r="A383" s="1" t="s">
        <v>15</v>
      </c>
      <c r="B383" s="1" t="s">
        <v>3249</v>
      </c>
      <c r="C383" s="1" t="s">
        <v>37</v>
      </c>
      <c r="F383" s="1" t="s">
        <v>3233</v>
      </c>
      <c r="G383" s="1" t="s">
        <v>3250</v>
      </c>
      <c r="I383" s="1" t="s">
        <v>3251</v>
      </c>
      <c r="J383" s="1" t="s">
        <v>3252</v>
      </c>
      <c r="K383" s="1" t="s">
        <v>3253</v>
      </c>
      <c r="L383" s="1" t="s">
        <v>3254</v>
      </c>
      <c r="M383" s="1" t="s">
        <v>3255</v>
      </c>
      <c r="N383" s="1" t="s">
        <v>3256</v>
      </c>
      <c r="O383" s="1" t="s">
        <v>3257</v>
      </c>
    </row>
    <row r="384" s="1" customFormat="1" spans="1:15">
      <c r="A384" s="1" t="s">
        <v>15</v>
      </c>
      <c r="B384" s="1" t="s">
        <v>3258</v>
      </c>
      <c r="C384" s="1" t="s">
        <v>95</v>
      </c>
      <c r="F384" s="1" t="s">
        <v>3233</v>
      </c>
      <c r="G384" s="1" t="e">
        <f>-nom</f>
        <v>#NAME?</v>
      </c>
      <c r="H384" s="1" t="e">
        <f>-ic</f>
        <v>#NAME?</v>
      </c>
      <c r="I384" s="1" t="s">
        <v>3259</v>
      </c>
      <c r="J384" s="1" t="s">
        <v>3260</v>
      </c>
      <c r="K384" s="1" t="s">
        <v>3261</v>
      </c>
      <c r="L384" s="1" t="s">
        <v>3262</v>
      </c>
      <c r="M384" s="1" t="s">
        <v>3263</v>
      </c>
      <c r="N384" s="1" t="s">
        <v>3264</v>
      </c>
      <c r="O384" s="1" t="s">
        <v>3265</v>
      </c>
    </row>
    <row r="385" s="1" customFormat="1" spans="1:15">
      <c r="A385" s="1" t="s">
        <v>15</v>
      </c>
      <c r="B385" s="1" t="s">
        <v>3266</v>
      </c>
      <c r="C385" s="1" t="s">
        <v>37</v>
      </c>
      <c r="F385" s="1" t="s">
        <v>3233</v>
      </c>
      <c r="G385" s="1" t="e">
        <f>-nom</f>
        <v>#NAME?</v>
      </c>
      <c r="H385" s="1" t="e">
        <f>-ist</f>
        <v>#NAME?</v>
      </c>
      <c r="I385" s="1" t="s">
        <v>3267</v>
      </c>
      <c r="J385" s="1" t="s">
        <v>3268</v>
      </c>
      <c r="K385" s="1" t="s">
        <v>3269</v>
      </c>
      <c r="L385" s="1" t="s">
        <v>3270</v>
      </c>
      <c r="M385" s="1" t="s">
        <v>3271</v>
      </c>
      <c r="N385" s="1" t="s">
        <v>3272</v>
      </c>
      <c r="O385" s="1" t="s">
        <v>3273</v>
      </c>
    </row>
    <row r="386" s="1" customFormat="1" spans="1:15">
      <c r="A386" s="1" t="s">
        <v>15</v>
      </c>
      <c r="B386" s="1" t="s">
        <v>3274</v>
      </c>
      <c r="C386" s="1" t="s">
        <v>95</v>
      </c>
      <c r="F386" s="1" t="s">
        <v>3233</v>
      </c>
      <c r="G386" s="1" t="e">
        <f>-_xleta.log</f>
        <v>#VALUE!</v>
      </c>
      <c r="H386" s="1" t="e">
        <f>-ical</f>
        <v>#NAME?</v>
      </c>
      <c r="I386" s="1" t="s">
        <v>3275</v>
      </c>
      <c r="J386" s="1" t="s">
        <v>3276</v>
      </c>
      <c r="K386" s="1" t="s">
        <v>3277</v>
      </c>
      <c r="L386" s="1" t="s">
        <v>3278</v>
      </c>
      <c r="M386" s="1" t="s">
        <v>3279</v>
      </c>
      <c r="N386" s="1" t="s">
        <v>3280</v>
      </c>
      <c r="O386" s="1" t="s">
        <v>3281</v>
      </c>
    </row>
    <row r="387" s="1" customFormat="1" spans="1:15">
      <c r="A387" s="1" t="s">
        <v>15</v>
      </c>
      <c r="B387" s="1" t="s">
        <v>3282</v>
      </c>
      <c r="C387" s="1" t="s">
        <v>95</v>
      </c>
      <c r="F387" s="1" t="s">
        <v>3233</v>
      </c>
      <c r="G387" s="1" t="s">
        <v>3283</v>
      </c>
      <c r="I387" s="1" t="s">
        <v>3284</v>
      </c>
      <c r="J387" s="1" t="s">
        <v>3285</v>
      </c>
      <c r="K387" s="1" t="s">
        <v>3286</v>
      </c>
      <c r="L387" s="1" t="s">
        <v>3287</v>
      </c>
      <c r="M387" s="1" t="s">
        <v>3288</v>
      </c>
      <c r="N387" s="1" t="s">
        <v>3289</v>
      </c>
      <c r="O387" s="1" t="s">
        <v>3290</v>
      </c>
    </row>
    <row r="388" s="1" customFormat="1" spans="1:15">
      <c r="A388" s="1" t="s">
        <v>15</v>
      </c>
      <c r="B388" s="1" t="s">
        <v>3291</v>
      </c>
      <c r="C388" s="1" t="s">
        <v>37</v>
      </c>
      <c r="F388" s="1" t="s">
        <v>3233</v>
      </c>
      <c r="G388" s="1" t="s">
        <v>3292</v>
      </c>
      <c r="H388" s="1" t="e">
        <f>-ism</f>
        <v>#NAME?</v>
      </c>
      <c r="I388" s="1" t="s">
        <v>3293</v>
      </c>
      <c r="J388" s="1" t="s">
        <v>3294</v>
      </c>
      <c r="K388" s="1" t="s">
        <v>3295</v>
      </c>
      <c r="L388" s="1" t="s">
        <v>3296</v>
      </c>
      <c r="M388" s="1" t="s">
        <v>3297</v>
      </c>
      <c r="N388" s="1" t="s">
        <v>3298</v>
      </c>
      <c r="O388" s="1" t="s">
        <v>3299</v>
      </c>
    </row>
    <row r="389" s="1" customFormat="1" spans="1:15">
      <c r="A389" s="1" t="s">
        <v>15</v>
      </c>
      <c r="B389" s="1" t="s">
        <v>3300</v>
      </c>
      <c r="C389" s="1" t="s">
        <v>37</v>
      </c>
      <c r="F389" s="1" t="s">
        <v>3233</v>
      </c>
      <c r="G389" s="1" t="e">
        <f>-cide</f>
        <v>#NAME?</v>
      </c>
      <c r="I389" s="1" t="s">
        <v>3301</v>
      </c>
      <c r="K389" s="1" t="s">
        <v>3302</v>
      </c>
      <c r="L389" s="1" t="s">
        <v>3303</v>
      </c>
      <c r="M389" s="1" t="s">
        <v>3304</v>
      </c>
      <c r="N389" s="1" t="s">
        <v>3305</v>
      </c>
      <c r="O389" s="1" t="s">
        <v>3306</v>
      </c>
    </row>
    <row r="390" s="1" customFormat="1" spans="1:15">
      <c r="A390" s="1" t="s">
        <v>15</v>
      </c>
      <c r="B390" s="1" t="s">
        <v>3307</v>
      </c>
      <c r="C390" s="1" t="s">
        <v>37</v>
      </c>
      <c r="F390" s="1" t="s">
        <v>3233</v>
      </c>
      <c r="G390" s="1" t="s">
        <v>3308</v>
      </c>
      <c r="I390" s="1" t="s">
        <v>3309</v>
      </c>
      <c r="J390" s="1" t="s">
        <v>3310</v>
      </c>
      <c r="K390" s="1" t="s">
        <v>3311</v>
      </c>
      <c r="L390" s="1" t="s">
        <v>3312</v>
      </c>
      <c r="M390" s="1" t="s">
        <v>3313</v>
      </c>
      <c r="N390" s="1" t="s">
        <v>3314</v>
      </c>
      <c r="O390" s="1" t="s">
        <v>3315</v>
      </c>
    </row>
    <row r="391" s="1" customFormat="1" spans="1:15">
      <c r="A391" s="1" t="s">
        <v>15</v>
      </c>
      <c r="B391" s="1" t="s">
        <v>3316</v>
      </c>
      <c r="C391" s="1" t="s">
        <v>37</v>
      </c>
      <c r="F391" s="1" t="s">
        <v>3316</v>
      </c>
      <c r="I391" s="1" t="s">
        <v>3317</v>
      </c>
      <c r="J391" s="1" t="s">
        <v>3318</v>
      </c>
      <c r="K391" s="1" t="s">
        <v>3319</v>
      </c>
      <c r="L391" s="1" t="s">
        <v>3320</v>
      </c>
      <c r="M391" s="1" t="s">
        <v>3321</v>
      </c>
      <c r="N391" s="1" t="s">
        <v>3322</v>
      </c>
      <c r="O391" s="1" t="s">
        <v>3323</v>
      </c>
    </row>
    <row r="392" s="1" customFormat="1" spans="1:15">
      <c r="A392" s="1" t="s">
        <v>15</v>
      </c>
      <c r="B392" s="1" t="s">
        <v>3324</v>
      </c>
      <c r="C392" s="1" t="s">
        <v>37</v>
      </c>
      <c r="F392" s="1" t="s">
        <v>3316</v>
      </c>
      <c r="G392" s="1" t="e">
        <f>-ism</f>
        <v>#NAME?</v>
      </c>
      <c r="I392" s="1" t="s">
        <v>3325</v>
      </c>
      <c r="J392" s="1" t="s">
        <v>3326</v>
      </c>
      <c r="K392" s="1" t="s">
        <v>3327</v>
      </c>
      <c r="L392" s="1" t="s">
        <v>3328</v>
      </c>
      <c r="M392" s="1" t="s">
        <v>3329</v>
      </c>
      <c r="N392" s="1" t="s">
        <v>3330</v>
      </c>
      <c r="O392" s="1" t="s">
        <v>3331</v>
      </c>
    </row>
    <row r="393" s="1" customFormat="1" spans="1:15">
      <c r="A393" s="1" t="s">
        <v>15</v>
      </c>
      <c r="B393" s="1" t="s">
        <v>3332</v>
      </c>
      <c r="C393" s="1" t="s">
        <v>37</v>
      </c>
      <c r="F393" s="1" t="s">
        <v>3316</v>
      </c>
      <c r="G393" s="1" t="e">
        <f>-ist</f>
        <v>#NAME?</v>
      </c>
      <c r="I393" s="1" t="s">
        <v>3333</v>
      </c>
      <c r="J393" s="1" t="s">
        <v>3334</v>
      </c>
      <c r="K393" s="1" t="s">
        <v>3335</v>
      </c>
      <c r="L393" s="1" t="s">
        <v>3336</v>
      </c>
      <c r="M393" s="1" t="s">
        <v>3337</v>
      </c>
      <c r="N393" s="1" t="s">
        <v>3338</v>
      </c>
      <c r="O393" s="1" t="s">
        <v>3339</v>
      </c>
    </row>
    <row r="394" s="1" customFormat="1" spans="1:15">
      <c r="A394" s="1" t="s">
        <v>15</v>
      </c>
      <c r="B394" s="1" t="s">
        <v>3340</v>
      </c>
      <c r="C394" s="1" t="s">
        <v>95</v>
      </c>
      <c r="F394" s="1" t="s">
        <v>3316</v>
      </c>
      <c r="G394" s="1" t="s">
        <v>1279</v>
      </c>
      <c r="H394" s="1" t="e">
        <f>-ic</f>
        <v>#NAME?</v>
      </c>
      <c r="I394" s="1" t="s">
        <v>3341</v>
      </c>
      <c r="J394" s="1" t="s">
        <v>3342</v>
      </c>
      <c r="K394" s="1" t="s">
        <v>3343</v>
      </c>
      <c r="L394" s="1" t="s">
        <v>3344</v>
      </c>
      <c r="M394" s="1" t="s">
        <v>3345</v>
      </c>
      <c r="N394" s="1" t="s">
        <v>3346</v>
      </c>
      <c r="O394" s="1" t="s">
        <v>3347</v>
      </c>
    </row>
    <row r="395" s="1" customFormat="1" spans="1:15">
      <c r="A395" s="1" t="s">
        <v>15</v>
      </c>
      <c r="B395" s="1" t="s">
        <v>3348</v>
      </c>
      <c r="C395" s="1" t="s">
        <v>37</v>
      </c>
      <c r="F395" s="1" t="s">
        <v>3316</v>
      </c>
      <c r="G395" s="1" t="s">
        <v>1900</v>
      </c>
      <c r="H395" s="1" t="e">
        <f>-ism</f>
        <v>#NAME?</v>
      </c>
      <c r="I395" s="1" t="s">
        <v>3349</v>
      </c>
      <c r="J395" s="1" t="s">
        <v>3350</v>
      </c>
      <c r="K395" s="1" t="s">
        <v>3351</v>
      </c>
      <c r="L395" s="1" t="s">
        <v>3352</v>
      </c>
      <c r="M395" s="1" t="s">
        <v>3353</v>
      </c>
      <c r="N395" s="1" t="s">
        <v>3354</v>
      </c>
      <c r="O395" s="1" t="s">
        <v>3355</v>
      </c>
    </row>
    <row r="396" s="1" customFormat="1" spans="1:15">
      <c r="A396" s="1" t="s">
        <v>15</v>
      </c>
      <c r="B396" s="1" t="s">
        <v>3356</v>
      </c>
      <c r="C396" s="1" t="s">
        <v>37</v>
      </c>
      <c r="F396" s="1" t="s">
        <v>3316</v>
      </c>
      <c r="G396" s="1" t="s">
        <v>1900</v>
      </c>
      <c r="H396" s="1" t="e">
        <f>-ist</f>
        <v>#NAME?</v>
      </c>
      <c r="I396" s="1" t="s">
        <v>3357</v>
      </c>
      <c r="J396" s="1" t="s">
        <v>3358</v>
      </c>
      <c r="K396" s="1" t="s">
        <v>3359</v>
      </c>
      <c r="L396" s="1" t="s">
        <v>3360</v>
      </c>
      <c r="M396" s="1" t="s">
        <v>3361</v>
      </c>
      <c r="N396" s="1" t="s">
        <v>3362</v>
      </c>
      <c r="O396" s="1" t="s">
        <v>3363</v>
      </c>
    </row>
    <row r="397" s="1" customFormat="1" spans="1:15">
      <c r="A397" s="1" t="s">
        <v>15</v>
      </c>
      <c r="B397" s="1" t="s">
        <v>3364</v>
      </c>
      <c r="C397" s="1" t="s">
        <v>95</v>
      </c>
      <c r="F397" s="1" t="s">
        <v>3316</v>
      </c>
      <c r="G397" s="1" t="s">
        <v>1900</v>
      </c>
      <c r="H397" s="1" t="e">
        <f>-istical</f>
        <v>#NAME?</v>
      </c>
      <c r="I397" s="1" t="s">
        <v>3365</v>
      </c>
      <c r="J397" s="1" t="s">
        <v>3366</v>
      </c>
      <c r="K397" s="1" t="s">
        <v>3367</v>
      </c>
      <c r="L397" s="1" t="s">
        <v>3368</v>
      </c>
      <c r="M397" s="1" t="s">
        <v>3369</v>
      </c>
      <c r="N397" s="1" t="s">
        <v>3370</v>
      </c>
      <c r="O397" s="1" t="s">
        <v>3371</v>
      </c>
    </row>
    <row r="398" s="1" customFormat="1" spans="1:15">
      <c r="A398" s="1" t="s">
        <v>15</v>
      </c>
      <c r="B398" s="1" t="s">
        <v>3372</v>
      </c>
      <c r="C398" s="1" t="s">
        <v>37</v>
      </c>
      <c r="F398" s="1" t="s">
        <v>3316</v>
      </c>
      <c r="G398" s="1" t="s">
        <v>3373</v>
      </c>
      <c r="I398" s="1" t="s">
        <v>3374</v>
      </c>
      <c r="J398" s="1" t="s">
        <v>3375</v>
      </c>
      <c r="K398" s="1" t="s">
        <v>3376</v>
      </c>
      <c r="L398" s="1" t="s">
        <v>3377</v>
      </c>
      <c r="M398" s="1" t="s">
        <v>3378</v>
      </c>
      <c r="N398" s="1" t="s">
        <v>3379</v>
      </c>
      <c r="O398" s="1" t="s">
        <v>3380</v>
      </c>
    </row>
    <row r="399" s="1" customFormat="1" spans="1:15">
      <c r="A399" s="1" t="s">
        <v>15</v>
      </c>
      <c r="B399" s="1" t="s">
        <v>3381</v>
      </c>
      <c r="C399" s="1" t="s">
        <v>37</v>
      </c>
      <c r="D399" s="1" t="s">
        <v>3382</v>
      </c>
      <c r="F399" s="1" t="s">
        <v>3316</v>
      </c>
      <c r="I399" s="1" t="s">
        <v>3383</v>
      </c>
      <c r="J399" s="1" t="s">
        <v>3384</v>
      </c>
      <c r="K399" s="1" t="s">
        <v>3385</v>
      </c>
      <c r="L399" s="1" t="s">
        <v>3386</v>
      </c>
      <c r="M399" s="1" t="s">
        <v>3387</v>
      </c>
      <c r="N399" s="1" t="s">
        <v>3388</v>
      </c>
      <c r="O399" s="1" t="s">
        <v>3389</v>
      </c>
    </row>
    <row r="400" s="1" customFormat="1" spans="1:15">
      <c r="A400" s="1" t="s">
        <v>15</v>
      </c>
      <c r="B400" s="1" t="s">
        <v>3390</v>
      </c>
      <c r="C400" s="1" t="s">
        <v>37</v>
      </c>
      <c r="F400" s="1" t="s">
        <v>3316</v>
      </c>
      <c r="G400" s="1" t="s">
        <v>1279</v>
      </c>
      <c r="H400" s="1" t="e">
        <f>-icity</f>
        <v>#NAME?</v>
      </c>
      <c r="I400" s="1" t="s">
        <v>3391</v>
      </c>
      <c r="J400" s="1" t="s">
        <v>3392</v>
      </c>
      <c r="K400" s="1" t="s">
        <v>3393</v>
      </c>
      <c r="L400" s="1" t="s">
        <v>3394</v>
      </c>
      <c r="M400" s="1" t="s">
        <v>3395</v>
      </c>
      <c r="N400" s="1" t="s">
        <v>3396</v>
      </c>
      <c r="O400" s="1" t="s">
        <v>3397</v>
      </c>
    </row>
    <row r="401" s="1" customFormat="1" spans="1:15">
      <c r="A401" s="1" t="s">
        <v>15</v>
      </c>
      <c r="B401" s="1" t="s">
        <v>3398</v>
      </c>
      <c r="C401" s="1" t="s">
        <v>95</v>
      </c>
      <c r="F401" s="1" t="s">
        <v>3399</v>
      </c>
      <c r="G401" s="1" t="e">
        <f>-al</f>
        <v>#NAME?</v>
      </c>
      <c r="I401" s="1" t="s">
        <v>3400</v>
      </c>
      <c r="J401" s="1" t="s">
        <v>3401</v>
      </c>
      <c r="K401" s="1" t="s">
        <v>3402</v>
      </c>
      <c r="L401" s="1" t="s">
        <v>3403</v>
      </c>
      <c r="M401" s="1" t="s">
        <v>3404</v>
      </c>
      <c r="N401" s="1" t="s">
        <v>3405</v>
      </c>
      <c r="O401" s="1" t="s">
        <v>3406</v>
      </c>
    </row>
    <row r="402" s="1" customFormat="1" spans="1:15">
      <c r="A402" s="1" t="s">
        <v>15</v>
      </c>
      <c r="B402" s="1" t="s">
        <v>3407</v>
      </c>
      <c r="C402" s="1" t="s">
        <v>37</v>
      </c>
      <c r="F402" s="1" t="s">
        <v>3399</v>
      </c>
      <c r="G402" s="1" t="e">
        <f>-al</f>
        <v>#NAME?</v>
      </c>
      <c r="H402" s="1" t="e">
        <f>-ity</f>
        <v>#NAME?</v>
      </c>
      <c r="I402" s="1" t="s">
        <v>3408</v>
      </c>
      <c r="J402" s="1" t="s">
        <v>3409</v>
      </c>
      <c r="K402" s="1" t="s">
        <v>3410</v>
      </c>
      <c r="L402" s="1" t="s">
        <v>3411</v>
      </c>
      <c r="M402" s="1" t="s">
        <v>3412</v>
      </c>
      <c r="N402" s="1" t="s">
        <v>3413</v>
      </c>
      <c r="O402" s="1" t="s">
        <v>3414</v>
      </c>
    </row>
    <row r="403" s="1" customFormat="1" spans="1:15">
      <c r="A403" s="1" t="s">
        <v>15</v>
      </c>
      <c r="B403" s="1" t="s">
        <v>3415</v>
      </c>
      <c r="C403" s="1" t="s">
        <v>37</v>
      </c>
      <c r="F403" s="1" t="s">
        <v>3399</v>
      </c>
      <c r="G403" s="1" t="e">
        <f>-at</f>
        <v>#NAME?</v>
      </c>
      <c r="H403" s="1" t="e">
        <f>-ion</f>
        <v>#NAME?</v>
      </c>
      <c r="I403" s="1" t="s">
        <v>3416</v>
      </c>
      <c r="J403" s="1" t="s">
        <v>3417</v>
      </c>
      <c r="K403" s="1" t="s">
        <v>3418</v>
      </c>
      <c r="L403" s="1" t="s">
        <v>3419</v>
      </c>
      <c r="M403" s="1" t="s">
        <v>3420</v>
      </c>
      <c r="N403" s="1" t="s">
        <v>3421</v>
      </c>
      <c r="O403" s="1" t="s">
        <v>3422</v>
      </c>
    </row>
    <row r="404" s="1" customFormat="1" spans="1:15">
      <c r="A404" s="1" t="s">
        <v>15</v>
      </c>
      <c r="B404" s="1" t="s">
        <v>3423</v>
      </c>
      <c r="C404" s="1" t="s">
        <v>37</v>
      </c>
      <c r="F404" s="1" t="s">
        <v>3399</v>
      </c>
      <c r="G404" s="1" t="e">
        <f>-at</f>
        <v>#NAME?</v>
      </c>
      <c r="H404" s="1" t="e">
        <f>-_xleta.or</f>
        <v>#VALUE!</v>
      </c>
      <c r="I404" s="1" t="s">
        <v>3424</v>
      </c>
      <c r="J404" s="1" t="s">
        <v>3425</v>
      </c>
      <c r="K404" s="1" t="s">
        <v>3426</v>
      </c>
      <c r="L404" s="1" t="s">
        <v>3427</v>
      </c>
      <c r="M404" s="1" t="s">
        <v>3428</v>
      </c>
      <c r="N404" s="1" t="s">
        <v>3429</v>
      </c>
      <c r="O404" s="1" t="s">
        <v>3430</v>
      </c>
    </row>
    <row r="405" s="1" customFormat="1" spans="1:15">
      <c r="A405" s="1" t="s">
        <v>15</v>
      </c>
      <c r="B405" s="1" t="s">
        <v>3431</v>
      </c>
      <c r="C405" s="1" t="s">
        <v>95</v>
      </c>
      <c r="D405" s="1" t="s">
        <v>539</v>
      </c>
      <c r="F405" s="1" t="s">
        <v>3399</v>
      </c>
      <c r="G405" s="1" t="e">
        <f>-ate</f>
        <v>#NAME?</v>
      </c>
      <c r="I405" s="1" t="s">
        <v>3432</v>
      </c>
      <c r="J405" s="1" t="s">
        <v>3433</v>
      </c>
      <c r="K405" s="1" t="s">
        <v>3434</v>
      </c>
      <c r="L405" s="1" t="s">
        <v>3435</v>
      </c>
      <c r="M405" s="1" t="s">
        <v>3436</v>
      </c>
      <c r="N405" s="1" t="s">
        <v>3437</v>
      </c>
      <c r="O405" s="1" t="s">
        <v>3438</v>
      </c>
    </row>
    <row r="406" s="1" customFormat="1" spans="1:15">
      <c r="A406" s="1" t="s">
        <v>15</v>
      </c>
      <c r="B406" s="1" t="s">
        <v>3439</v>
      </c>
      <c r="C406" s="1" t="s">
        <v>221</v>
      </c>
      <c r="D406" s="1" t="s">
        <v>3440</v>
      </c>
      <c r="F406" s="1" t="s">
        <v>3441</v>
      </c>
      <c r="G406" s="1" t="e">
        <f>-ent</f>
        <v>#NAME?</v>
      </c>
      <c r="I406" s="1" t="s">
        <v>3442</v>
      </c>
      <c r="J406" s="1" t="s">
        <v>3443</v>
      </c>
      <c r="K406" s="1" t="s">
        <v>3444</v>
      </c>
      <c r="L406" s="1" t="s">
        <v>3445</v>
      </c>
      <c r="M406" s="1" t="s">
        <v>3446</v>
      </c>
      <c r="N406" s="1" t="s">
        <v>3447</v>
      </c>
      <c r="O406" s="1" t="s">
        <v>3448</v>
      </c>
    </row>
    <row r="407" s="1" customFormat="1" spans="1:15">
      <c r="A407" s="1" t="s">
        <v>15</v>
      </c>
      <c r="B407" s="1" t="s">
        <v>3449</v>
      </c>
      <c r="C407" s="1" t="s">
        <v>37</v>
      </c>
      <c r="D407" s="1" t="s">
        <v>3440</v>
      </c>
      <c r="F407" s="1" t="s">
        <v>3450</v>
      </c>
      <c r="G407" s="1" t="e">
        <f>-ium</f>
        <v>#NAME?</v>
      </c>
      <c r="I407" s="1" t="s">
        <v>3451</v>
      </c>
      <c r="J407" s="1" t="s">
        <v>3452</v>
      </c>
      <c r="K407" s="1" t="s">
        <v>3453</v>
      </c>
      <c r="L407" s="1" t="s">
        <v>3454</v>
      </c>
      <c r="M407" s="1" t="s">
        <v>3455</v>
      </c>
      <c r="N407" s="1" t="s">
        <v>3456</v>
      </c>
      <c r="O407" s="1" t="s">
        <v>3457</v>
      </c>
    </row>
    <row r="408" s="1" customFormat="1" spans="1:15">
      <c r="A408" s="1" t="s">
        <v>15</v>
      </c>
      <c r="B408" s="1" t="s">
        <v>3458</v>
      </c>
      <c r="C408" s="1" t="s">
        <v>37</v>
      </c>
      <c r="F408" s="1" t="s">
        <v>3399</v>
      </c>
      <c r="G408" s="1" t="e">
        <f>-ity</f>
        <v>#NAME?</v>
      </c>
      <c r="I408" s="1" t="s">
        <v>3459</v>
      </c>
      <c r="J408" s="1" t="s">
        <v>3460</v>
      </c>
      <c r="K408" s="1" t="s">
        <v>3461</v>
      </c>
      <c r="L408" s="1" t="s">
        <v>3462</v>
      </c>
      <c r="M408" s="1" t="s">
        <v>3463</v>
      </c>
      <c r="N408" s="1" t="s">
        <v>3464</v>
      </c>
      <c r="O408" s="1" t="s">
        <v>3465</v>
      </c>
    </row>
    <row r="409" s="1" customFormat="1" spans="1:15">
      <c r="A409" s="1" t="s">
        <v>15</v>
      </c>
      <c r="B409" s="1" t="s">
        <v>3466</v>
      </c>
      <c r="C409" s="1" t="s">
        <v>37</v>
      </c>
      <c r="D409" s="1" t="s">
        <v>3440</v>
      </c>
      <c r="F409" s="1" t="s">
        <v>3467</v>
      </c>
      <c r="I409" s="1" t="s">
        <v>3468</v>
      </c>
      <c r="J409" s="1" t="s">
        <v>3469</v>
      </c>
      <c r="K409" s="1" t="s">
        <v>3470</v>
      </c>
      <c r="L409" s="1" t="s">
        <v>3471</v>
      </c>
      <c r="M409" s="1" t="s">
        <v>3472</v>
      </c>
      <c r="N409" s="1" t="s">
        <v>3473</v>
      </c>
      <c r="O409" s="1" t="s">
        <v>3474</v>
      </c>
    </row>
    <row r="410" s="1" customFormat="1" spans="1:15">
      <c r="A410" s="1" t="s">
        <v>15</v>
      </c>
      <c r="B410" s="1" t="s">
        <v>3475</v>
      </c>
      <c r="C410" s="1" t="s">
        <v>95</v>
      </c>
      <c r="D410" s="1" t="s">
        <v>3122</v>
      </c>
      <c r="F410" s="1" t="s">
        <v>3399</v>
      </c>
      <c r="G410" s="1" t="e">
        <f>-al</f>
        <v>#NAME?</v>
      </c>
      <c r="I410" s="1" t="s">
        <v>3476</v>
      </c>
      <c r="J410" s="1" t="s">
        <v>3477</v>
      </c>
      <c r="K410" s="1" t="s">
        <v>3478</v>
      </c>
      <c r="L410" s="1" t="s">
        <v>3479</v>
      </c>
      <c r="M410" s="1" t="s">
        <v>3480</v>
      </c>
      <c r="N410" s="1" t="s">
        <v>3481</v>
      </c>
      <c r="O410" s="1" t="s">
        <v>3482</v>
      </c>
    </row>
    <row r="411" s="1" customFormat="1" spans="1:15">
      <c r="A411" s="1" t="s">
        <v>15</v>
      </c>
      <c r="B411" s="1" t="s">
        <v>3483</v>
      </c>
      <c r="C411" s="1" t="s">
        <v>95</v>
      </c>
      <c r="F411" s="1" t="s">
        <v>3484</v>
      </c>
      <c r="G411" s="1" t="e">
        <f>-ous</f>
        <v>#NAME?</v>
      </c>
      <c r="I411" s="1" t="s">
        <v>3485</v>
      </c>
      <c r="J411" s="1" t="s">
        <v>3486</v>
      </c>
      <c r="K411" s="1" t="s">
        <v>3487</v>
      </c>
      <c r="L411" s="1" t="s">
        <v>3488</v>
      </c>
      <c r="M411" s="1" t="s">
        <v>3489</v>
      </c>
      <c r="N411" s="1" t="s">
        <v>3490</v>
      </c>
      <c r="O411" s="1" t="s">
        <v>3491</v>
      </c>
    </row>
    <row r="412" s="1" customFormat="1" spans="1:15">
      <c r="A412" s="1" t="s">
        <v>15</v>
      </c>
      <c r="B412" s="1" t="s">
        <v>3492</v>
      </c>
      <c r="C412" s="1" t="s">
        <v>37</v>
      </c>
      <c r="F412" s="1" t="s">
        <v>3484</v>
      </c>
      <c r="G412" s="1" t="e">
        <f>-ity</f>
        <v>#NAME?</v>
      </c>
      <c r="I412" s="1" t="s">
        <v>3493</v>
      </c>
      <c r="J412" s="1" t="s">
        <v>3494</v>
      </c>
      <c r="K412" s="1" t="s">
        <v>3495</v>
      </c>
      <c r="L412" s="1" t="s">
        <v>3496</v>
      </c>
      <c r="M412" s="1" t="s">
        <v>3497</v>
      </c>
      <c r="N412" s="1" t="s">
        <v>3498</v>
      </c>
      <c r="O412" s="1" t="s">
        <v>3499</v>
      </c>
    </row>
    <row r="413" s="1" customFormat="1" spans="1:15">
      <c r="A413" s="1" t="s">
        <v>15</v>
      </c>
      <c r="B413" s="1" t="s">
        <v>3500</v>
      </c>
      <c r="C413" s="1" t="s">
        <v>95</v>
      </c>
      <c r="D413" s="1" t="s">
        <v>3501</v>
      </c>
      <c r="F413" s="1" t="s">
        <v>3484</v>
      </c>
      <c r="G413" s="1" t="e">
        <f>-ous</f>
        <v>#NAME?</v>
      </c>
      <c r="I413" s="1" t="s">
        <v>3502</v>
      </c>
      <c r="K413" s="1" t="s">
        <v>3503</v>
      </c>
      <c r="L413" s="1" t="s">
        <v>3504</v>
      </c>
      <c r="M413" s="1" t="s">
        <v>3505</v>
      </c>
      <c r="N413" s="1" t="s">
        <v>3506</v>
      </c>
      <c r="O413" s="1" t="s">
        <v>3507</v>
      </c>
    </row>
    <row r="414" s="1" customFormat="1" spans="1:15">
      <c r="A414" s="1" t="s">
        <v>15</v>
      </c>
      <c r="B414" s="1" t="s">
        <v>3508</v>
      </c>
      <c r="C414" s="1" t="s">
        <v>37</v>
      </c>
      <c r="F414" s="1" t="s">
        <v>3484</v>
      </c>
      <c r="G414" s="1" t="e">
        <f>-ose</f>
        <v>#NAME?</v>
      </c>
      <c r="I414" s="1" t="s">
        <v>3509</v>
      </c>
      <c r="K414" s="1" t="s">
        <v>3510</v>
      </c>
      <c r="L414" s="1" t="s">
        <v>3511</v>
      </c>
      <c r="M414" s="1" t="s">
        <v>3512</v>
      </c>
      <c r="N414" s="1" t="s">
        <v>3513</v>
      </c>
      <c r="O414" s="1" t="s">
        <v>3514</v>
      </c>
    </row>
    <row r="415" s="1" customFormat="1" spans="1:15">
      <c r="A415" s="1" t="s">
        <v>15</v>
      </c>
      <c r="B415" s="1" t="s">
        <v>3515</v>
      </c>
      <c r="C415" s="1" t="s">
        <v>95</v>
      </c>
      <c r="F415" s="1" t="s">
        <v>3484</v>
      </c>
      <c r="G415" s="1" t="e">
        <f>-al</f>
        <v>#NAME?</v>
      </c>
      <c r="I415" s="1" t="s">
        <v>3516</v>
      </c>
      <c r="K415" s="1" t="s">
        <v>3517</v>
      </c>
      <c r="L415" s="1" t="s">
        <v>3518</v>
      </c>
      <c r="M415" s="1" t="s">
        <v>3519</v>
      </c>
      <c r="N415" s="1" t="s">
        <v>3520</v>
      </c>
      <c r="O415" s="1" t="s">
        <v>3521</v>
      </c>
    </row>
    <row r="416" s="1" customFormat="1" spans="1:15">
      <c r="A416" s="1" t="s">
        <v>15</v>
      </c>
      <c r="B416" s="1" t="s">
        <v>3522</v>
      </c>
      <c r="C416" s="1" t="s">
        <v>1705</v>
      </c>
      <c r="F416" s="1" t="s">
        <v>3484</v>
      </c>
      <c r="G416" s="1" t="e">
        <f>-ad</f>
        <v>#NAME?</v>
      </c>
      <c r="I416" s="1" t="s">
        <v>3523</v>
      </c>
      <c r="K416" s="1" t="s">
        <v>3524</v>
      </c>
      <c r="L416" s="1" t="s">
        <v>3525</v>
      </c>
      <c r="M416" s="1" t="s">
        <v>3526</v>
      </c>
      <c r="N416" s="1" t="s">
        <v>3527</v>
      </c>
      <c r="O416" s="1" t="s">
        <v>3528</v>
      </c>
    </row>
    <row r="417" s="1" customFormat="1" spans="1:15">
      <c r="A417" s="1" t="s">
        <v>15</v>
      </c>
      <c r="B417" s="1" t="s">
        <v>3529</v>
      </c>
      <c r="C417" s="1" t="s">
        <v>37</v>
      </c>
      <c r="D417" s="1" t="s">
        <v>3501</v>
      </c>
      <c r="F417" s="1" t="s">
        <v>3484</v>
      </c>
      <c r="G417" s="1" t="e">
        <f>-ity</f>
        <v>#NAME?</v>
      </c>
      <c r="I417" s="1" t="s">
        <v>3530</v>
      </c>
      <c r="K417" s="1" t="s">
        <v>3531</v>
      </c>
      <c r="L417" s="1" t="s">
        <v>3532</v>
      </c>
      <c r="M417" s="1" t="s">
        <v>3533</v>
      </c>
      <c r="N417" s="1" t="s">
        <v>3534</v>
      </c>
      <c r="O417" s="1" t="s">
        <v>3535</v>
      </c>
    </row>
    <row r="418" s="1" customFormat="1" spans="1:15">
      <c r="A418" s="1" t="s">
        <v>15</v>
      </c>
      <c r="B418" s="1" t="s">
        <v>3536</v>
      </c>
      <c r="C418" s="1" t="s">
        <v>37</v>
      </c>
      <c r="F418" s="1" t="s">
        <v>3537</v>
      </c>
      <c r="G418" s="1" t="s">
        <v>3538</v>
      </c>
      <c r="H418" s="1" t="e">
        <f>-a</f>
        <v>#NAME?</v>
      </c>
      <c r="I418" s="1" t="s">
        <v>3539</v>
      </c>
      <c r="K418" s="1" t="s">
        <v>3540</v>
      </c>
      <c r="L418" s="1" t="s">
        <v>3541</v>
      </c>
      <c r="M418" s="1" t="s">
        <v>3542</v>
      </c>
      <c r="N418" s="1" t="s">
        <v>3543</v>
      </c>
      <c r="O418" s="1" t="s">
        <v>3544</v>
      </c>
    </row>
    <row r="419" s="1" customFormat="1" spans="1:15">
      <c r="A419" s="1" t="s">
        <v>15</v>
      </c>
      <c r="B419" s="1" t="s">
        <v>3545</v>
      </c>
      <c r="C419" s="1" t="s">
        <v>37</v>
      </c>
      <c r="F419" s="1" t="s">
        <v>3484</v>
      </c>
      <c r="G419" s="1" t="e">
        <f>-in</f>
        <v>#NAME?</v>
      </c>
      <c r="I419" s="1" t="s">
        <v>3546</v>
      </c>
      <c r="K419" s="1" t="s">
        <v>3547</v>
      </c>
      <c r="L419" s="1" t="s">
        <v>3548</v>
      </c>
      <c r="M419" s="1" t="s">
        <v>3549</v>
      </c>
      <c r="N419" s="1" t="s">
        <v>3550</v>
      </c>
      <c r="O419" s="1" t="s">
        <v>3551</v>
      </c>
    </row>
    <row r="420" s="1" customFormat="1" spans="1:15">
      <c r="A420" s="1" t="s">
        <v>15</v>
      </c>
      <c r="B420" s="1" t="s">
        <v>3552</v>
      </c>
      <c r="C420" s="1" t="s">
        <v>95</v>
      </c>
      <c r="F420" s="1" t="s">
        <v>3537</v>
      </c>
      <c r="G420" s="1" t="s">
        <v>3553</v>
      </c>
      <c r="H420" s="1" t="e">
        <f>-ory</f>
        <v>#NAME?</v>
      </c>
      <c r="I420" s="1" t="s">
        <v>3554</v>
      </c>
      <c r="K420" s="1" t="s">
        <v>3555</v>
      </c>
      <c r="L420" s="1" t="s">
        <v>3556</v>
      </c>
      <c r="M420" s="1" t="s">
        <v>3557</v>
      </c>
      <c r="N420" s="1" t="s">
        <v>3558</v>
      </c>
      <c r="O420" s="1" t="s">
        <v>3559</v>
      </c>
    </row>
    <row r="421" s="1" customFormat="1" spans="1:15">
      <c r="A421" s="1" t="s">
        <v>15</v>
      </c>
      <c r="B421" s="1" t="s">
        <v>3560</v>
      </c>
      <c r="C421" s="1" t="s">
        <v>37</v>
      </c>
      <c r="F421" s="1" t="s">
        <v>3561</v>
      </c>
      <c r="G421" s="1" t="e">
        <f>-ity</f>
        <v>#NAME?</v>
      </c>
      <c r="I421" s="1" t="s">
        <v>3562</v>
      </c>
      <c r="J421" s="1" t="s">
        <v>3563</v>
      </c>
      <c r="K421" s="1" t="s">
        <v>3564</v>
      </c>
      <c r="L421" s="1" t="s">
        <v>3565</v>
      </c>
      <c r="M421" s="1" t="s">
        <v>3566</v>
      </c>
      <c r="N421" s="1" t="s">
        <v>3567</v>
      </c>
      <c r="O421" s="1" t="s">
        <v>3568</v>
      </c>
    </row>
    <row r="422" s="1" customFormat="1" spans="1:15">
      <c r="A422" s="1" t="s">
        <v>15</v>
      </c>
      <c r="B422" s="1" t="s">
        <v>3569</v>
      </c>
      <c r="C422" s="1" t="s">
        <v>17</v>
      </c>
      <c r="F422" s="1" t="s">
        <v>3561</v>
      </c>
      <c r="G422" s="1" t="e">
        <f>-ify</f>
        <v>#NAME?</v>
      </c>
      <c r="I422" s="1" t="s">
        <v>3570</v>
      </c>
      <c r="J422" s="1" t="s">
        <v>3571</v>
      </c>
      <c r="K422" s="1" t="s">
        <v>3572</v>
      </c>
      <c r="L422" s="1" t="s">
        <v>3573</v>
      </c>
      <c r="M422" s="1" t="s">
        <v>3574</v>
      </c>
      <c r="N422" s="1" t="s">
        <v>3575</v>
      </c>
      <c r="O422" s="1" t="s">
        <v>3576</v>
      </c>
    </row>
    <row r="423" s="1" customFormat="1" spans="1:15">
      <c r="A423" s="1" t="s">
        <v>15</v>
      </c>
      <c r="B423" s="1" t="s">
        <v>3577</v>
      </c>
      <c r="C423" s="1" t="s">
        <v>95</v>
      </c>
      <c r="D423" s="1" t="s">
        <v>55</v>
      </c>
      <c r="F423" s="1" t="s">
        <v>3561</v>
      </c>
      <c r="G423" s="1" t="e">
        <f>-ant</f>
        <v>#NAME?</v>
      </c>
      <c r="I423" s="1" t="s">
        <v>3578</v>
      </c>
      <c r="J423" s="1" t="s">
        <v>3579</v>
      </c>
      <c r="K423" s="1" t="s">
        <v>3580</v>
      </c>
      <c r="L423" s="1" t="s">
        <v>3581</v>
      </c>
      <c r="M423" s="1" t="s">
        <v>3582</v>
      </c>
      <c r="N423" s="1" t="s">
        <v>3583</v>
      </c>
      <c r="O423" s="1" t="s">
        <v>3584</v>
      </c>
    </row>
    <row r="424" s="1" customFormat="1" spans="1:15">
      <c r="A424" s="1" t="s">
        <v>15</v>
      </c>
      <c r="B424" s="1" t="s">
        <v>3585</v>
      </c>
      <c r="C424" s="1" t="s">
        <v>37</v>
      </c>
      <c r="D424" s="1" t="s">
        <v>55</v>
      </c>
      <c r="F424" s="1" t="s">
        <v>3561</v>
      </c>
      <c r="G424" s="1" t="e">
        <f>-ity</f>
        <v>#NAME?</v>
      </c>
      <c r="I424" s="1" t="s">
        <v>3586</v>
      </c>
      <c r="J424" s="1" t="s">
        <v>3587</v>
      </c>
      <c r="K424" s="1" t="s">
        <v>3588</v>
      </c>
      <c r="L424" s="1" t="s">
        <v>3589</v>
      </c>
      <c r="M424" s="1" t="s">
        <v>3590</v>
      </c>
      <c r="N424" s="1" t="s">
        <v>3591</v>
      </c>
      <c r="O424" s="1" t="s">
        <v>3592</v>
      </c>
    </row>
    <row r="425" s="1" customFormat="1" spans="1:15">
      <c r="A425" s="1" t="s">
        <v>15</v>
      </c>
      <c r="B425" s="1" t="s">
        <v>3593</v>
      </c>
      <c r="C425" s="1" t="s">
        <v>37</v>
      </c>
      <c r="F425" s="1" t="s">
        <v>3561</v>
      </c>
      <c r="G425" s="1" t="e">
        <f>-itary</f>
        <v>#NAME?</v>
      </c>
      <c r="I425" s="1" t="s">
        <v>3594</v>
      </c>
      <c r="J425" s="1" t="s">
        <v>3595</v>
      </c>
      <c r="K425" s="1" t="s">
        <v>3596</v>
      </c>
      <c r="L425" s="1" t="s">
        <v>3597</v>
      </c>
      <c r="M425" s="1" t="s">
        <v>3598</v>
      </c>
      <c r="N425" s="1" t="s">
        <v>3599</v>
      </c>
      <c r="O425" s="1" t="s">
        <v>3600</v>
      </c>
    </row>
    <row r="426" s="1" customFormat="1" spans="1:15">
      <c r="A426" s="1" t="s">
        <v>15</v>
      </c>
      <c r="B426" s="1" t="s">
        <v>3601</v>
      </c>
      <c r="C426" s="1" t="s">
        <v>37</v>
      </c>
      <c r="D426" s="1" t="s">
        <v>55</v>
      </c>
      <c r="F426" s="1" t="s">
        <v>3561</v>
      </c>
      <c r="G426" s="1" t="e">
        <f>-ation</f>
        <v>#NAME?</v>
      </c>
      <c r="I426" s="1" t="s">
        <v>3602</v>
      </c>
      <c r="J426" s="1" t="s">
        <v>3603</v>
      </c>
      <c r="K426" s="1" t="s">
        <v>3604</v>
      </c>
      <c r="L426" s="1" t="s">
        <v>3605</v>
      </c>
      <c r="M426" s="1" t="s">
        <v>3606</v>
      </c>
      <c r="N426" s="1" t="s">
        <v>3607</v>
      </c>
      <c r="O426" s="1" t="s">
        <v>3608</v>
      </c>
    </row>
    <row r="427" s="1" customFormat="1" spans="1:15">
      <c r="A427" s="1" t="s">
        <v>15</v>
      </c>
      <c r="B427" s="1" t="s">
        <v>3609</v>
      </c>
      <c r="C427" s="1" t="s">
        <v>974</v>
      </c>
      <c r="D427" s="1" t="s">
        <v>2020</v>
      </c>
      <c r="F427" s="1" t="s">
        <v>3610</v>
      </c>
      <c r="I427" s="1" t="s">
        <v>3611</v>
      </c>
      <c r="J427" s="1" t="s">
        <v>3612</v>
      </c>
      <c r="K427" s="1" t="s">
        <v>3613</v>
      </c>
      <c r="L427" s="1" t="s">
        <v>3614</v>
      </c>
      <c r="M427" s="1" t="s">
        <v>3615</v>
      </c>
      <c r="N427" s="1" t="s">
        <v>3616</v>
      </c>
      <c r="O427" s="1" t="s">
        <v>3617</v>
      </c>
    </row>
    <row r="428" s="1" customFormat="1" spans="1:15">
      <c r="A428" s="1" t="s">
        <v>15</v>
      </c>
      <c r="B428" s="1" t="s">
        <v>3618</v>
      </c>
      <c r="C428" s="1" t="s">
        <v>17</v>
      </c>
      <c r="F428" s="1" t="s">
        <v>3618</v>
      </c>
      <c r="I428" s="1" t="s">
        <v>3619</v>
      </c>
      <c r="J428" s="1" t="s">
        <v>3620</v>
      </c>
      <c r="K428" s="1" t="s">
        <v>3621</v>
      </c>
      <c r="L428" s="1" t="s">
        <v>3622</v>
      </c>
      <c r="M428" s="1" t="s">
        <v>3623</v>
      </c>
      <c r="N428" s="1" t="s">
        <v>3624</v>
      </c>
      <c r="O428" s="1" t="s">
        <v>3625</v>
      </c>
    </row>
    <row r="429" s="1" customFormat="1" spans="1:15">
      <c r="A429" s="1" t="s">
        <v>15</v>
      </c>
      <c r="B429" s="1" t="s">
        <v>3626</v>
      </c>
      <c r="C429" s="1" t="s">
        <v>95</v>
      </c>
      <c r="F429" s="1" t="s">
        <v>3610</v>
      </c>
      <c r="G429" s="1" t="e">
        <f>-ty</f>
        <v>#NAME?</v>
      </c>
      <c r="I429" s="1" t="s">
        <v>3627</v>
      </c>
      <c r="J429" s="1" t="s">
        <v>3628</v>
      </c>
      <c r="K429" s="1" t="s">
        <v>3629</v>
      </c>
      <c r="L429" s="1" t="s">
        <v>3630</v>
      </c>
      <c r="M429" s="1" t="s">
        <v>3631</v>
      </c>
      <c r="N429" s="1" t="s">
        <v>3632</v>
      </c>
      <c r="O429" s="1" t="s">
        <v>3633</v>
      </c>
    </row>
    <row r="430" s="1" customFormat="1" spans="1:15">
      <c r="A430" s="1" t="s">
        <v>15</v>
      </c>
      <c r="B430" s="1" t="s">
        <v>3634</v>
      </c>
      <c r="C430" s="1" t="s">
        <v>95</v>
      </c>
      <c r="D430" s="1" t="s">
        <v>3122</v>
      </c>
      <c r="F430" s="1" t="s">
        <v>3561</v>
      </c>
      <c r="G430" s="1" t="e">
        <f>-ified</f>
        <v>#NAME?</v>
      </c>
      <c r="I430" s="1" t="s">
        <v>3635</v>
      </c>
      <c r="J430" s="1" t="s">
        <v>3636</v>
      </c>
      <c r="K430" s="1" t="s">
        <v>3637</v>
      </c>
      <c r="L430" s="1" t="s">
        <v>3638</v>
      </c>
      <c r="M430" s="1" t="s">
        <v>3639</v>
      </c>
      <c r="N430" s="1" t="s">
        <v>3640</v>
      </c>
      <c r="O430" s="1" t="s">
        <v>3641</v>
      </c>
    </row>
    <row r="431" s="1" customFormat="1" spans="1:15">
      <c r="A431" s="1" t="s">
        <v>15</v>
      </c>
      <c r="B431" s="1" t="s">
        <v>3642</v>
      </c>
      <c r="C431" s="1" t="s">
        <v>95</v>
      </c>
      <c r="D431" s="1" t="s">
        <v>46</v>
      </c>
      <c r="F431" s="1" t="s">
        <v>3561</v>
      </c>
      <c r="I431" s="1" t="s">
        <v>3643</v>
      </c>
      <c r="J431" s="1" t="s">
        <v>3644</v>
      </c>
      <c r="K431" s="1" t="s">
        <v>3645</v>
      </c>
      <c r="L431" s="1" t="s">
        <v>3646</v>
      </c>
      <c r="M431" s="1" t="s">
        <v>3647</v>
      </c>
      <c r="N431" s="1" t="s">
        <v>3648</v>
      </c>
      <c r="O431" s="1" t="s">
        <v>3649</v>
      </c>
    </row>
    <row r="432" s="1" customFormat="1" spans="1:15">
      <c r="A432" s="1" t="s">
        <v>15</v>
      </c>
      <c r="B432" s="1" t="s">
        <v>3650</v>
      </c>
      <c r="C432" s="1" t="s">
        <v>37</v>
      </c>
      <c r="F432" s="1" t="s">
        <v>3650</v>
      </c>
      <c r="I432" s="1" t="s">
        <v>3651</v>
      </c>
      <c r="J432" s="1" t="s">
        <v>3652</v>
      </c>
      <c r="K432" s="1" t="s">
        <v>3653</v>
      </c>
      <c r="L432" s="1" t="s">
        <v>3654</v>
      </c>
      <c r="M432" s="1" t="s">
        <v>3655</v>
      </c>
      <c r="N432" s="1" t="s">
        <v>3656</v>
      </c>
      <c r="O432" s="1" t="s">
        <v>3657</v>
      </c>
    </row>
    <row r="433" s="1" customFormat="1" spans="1:15">
      <c r="A433" s="1" t="s">
        <v>15</v>
      </c>
      <c r="B433" s="1" t="s">
        <v>3658</v>
      </c>
      <c r="C433" s="1" t="s">
        <v>95</v>
      </c>
      <c r="F433" s="1" t="s">
        <v>3650</v>
      </c>
      <c r="G433" s="1" t="e">
        <f>-al</f>
        <v>#NAME?</v>
      </c>
      <c r="I433" s="1" t="s">
        <v>3659</v>
      </c>
      <c r="J433" s="1" t="s">
        <v>3660</v>
      </c>
      <c r="K433" s="1" t="s">
        <v>3661</v>
      </c>
      <c r="L433" s="1" t="s">
        <v>3662</v>
      </c>
      <c r="M433" s="1" t="s">
        <v>3663</v>
      </c>
      <c r="N433" s="1" t="s">
        <v>3664</v>
      </c>
      <c r="O433" s="1" t="s">
        <v>3665</v>
      </c>
    </row>
    <row r="434" s="1" customFormat="1" spans="1:15">
      <c r="A434" s="1" t="s">
        <v>15</v>
      </c>
      <c r="B434" s="1" t="s">
        <v>3666</v>
      </c>
      <c r="C434" s="1" t="s">
        <v>1705</v>
      </c>
      <c r="F434" s="1" t="s">
        <v>3650</v>
      </c>
      <c r="G434" s="1" t="e">
        <f>-al</f>
        <v>#NAME?</v>
      </c>
      <c r="H434" s="1" t="e">
        <f>-ly</f>
        <v>#NAME?</v>
      </c>
      <c r="I434" s="1" t="s">
        <v>3667</v>
      </c>
      <c r="J434" s="1" t="s">
        <v>3668</v>
      </c>
      <c r="K434" s="1" t="s">
        <v>3669</v>
      </c>
      <c r="L434" s="1" t="s">
        <v>3670</v>
      </c>
      <c r="M434" s="1" t="s">
        <v>3671</v>
      </c>
      <c r="N434" s="1" t="s">
        <v>3672</v>
      </c>
      <c r="O434" s="1" t="s">
        <v>3673</v>
      </c>
    </row>
    <row r="435" s="1" customFormat="1" spans="1:15">
      <c r="A435" s="1" t="s">
        <v>15</v>
      </c>
      <c r="B435" s="1" t="s">
        <v>3674</v>
      </c>
      <c r="C435" s="1" t="s">
        <v>17</v>
      </c>
      <c r="F435" s="1" t="s">
        <v>3650</v>
      </c>
      <c r="G435" s="1" t="e">
        <f>-ize</f>
        <v>#NAME?</v>
      </c>
      <c r="I435" s="1" t="s">
        <v>3675</v>
      </c>
      <c r="J435" s="1" t="s">
        <v>3676</v>
      </c>
      <c r="K435" s="1" t="s">
        <v>3677</v>
      </c>
      <c r="L435" s="1" t="s">
        <v>3678</v>
      </c>
      <c r="M435" s="1" t="s">
        <v>3679</v>
      </c>
      <c r="N435" s="1" t="s">
        <v>3680</v>
      </c>
      <c r="O435" s="1" t="s">
        <v>3681</v>
      </c>
    </row>
    <row r="436" s="1" customFormat="1" spans="1:15">
      <c r="A436" s="1" t="s">
        <v>15</v>
      </c>
      <c r="B436" s="1" t="s">
        <v>3682</v>
      </c>
      <c r="C436" s="1" t="s">
        <v>37</v>
      </c>
      <c r="F436" s="1" t="s">
        <v>3650</v>
      </c>
      <c r="G436" s="1" t="e">
        <f>-al</f>
        <v>#NAME?</v>
      </c>
      <c r="H436" s="1" t="e">
        <f>-ization</f>
        <v>#NAME?</v>
      </c>
      <c r="I436" s="1" t="s">
        <v>3683</v>
      </c>
      <c r="J436" s="1" t="s">
        <v>3684</v>
      </c>
      <c r="K436" s="1" t="s">
        <v>3685</v>
      </c>
      <c r="L436" s="1" t="s">
        <v>3686</v>
      </c>
      <c r="M436" s="1" t="s">
        <v>3687</v>
      </c>
      <c r="N436" s="1" t="s">
        <v>3688</v>
      </c>
      <c r="O436" s="1" t="s">
        <v>3689</v>
      </c>
    </row>
    <row r="437" s="1" customFormat="1" spans="1:15">
      <c r="A437" s="1" t="s">
        <v>15</v>
      </c>
      <c r="B437" s="1" t="s">
        <v>3690</v>
      </c>
      <c r="C437" s="1" t="s">
        <v>17</v>
      </c>
      <c r="F437" s="1" t="s">
        <v>3650</v>
      </c>
      <c r="G437" s="1" t="e">
        <f>-al</f>
        <v>#NAME?</v>
      </c>
      <c r="H437" s="1" t="e">
        <f>-ize</f>
        <v>#NAME?</v>
      </c>
      <c r="I437" s="1" t="s">
        <v>3691</v>
      </c>
      <c r="J437" s="1" t="s">
        <v>3692</v>
      </c>
      <c r="K437" s="1" t="s">
        <v>3693</v>
      </c>
      <c r="L437" s="1" t="s">
        <v>3694</v>
      </c>
      <c r="M437" s="1" t="s">
        <v>3695</v>
      </c>
      <c r="N437" s="1" t="s">
        <v>3696</v>
      </c>
      <c r="O437" s="1" t="s">
        <v>3697</v>
      </c>
    </row>
    <row r="438" s="1" customFormat="1" spans="1:15">
      <c r="A438" s="1" t="s">
        <v>15</v>
      </c>
      <c r="B438" s="1" t="s">
        <v>3698</v>
      </c>
      <c r="C438" s="1" t="s">
        <v>95</v>
      </c>
      <c r="D438" s="1" t="s">
        <v>2759</v>
      </c>
      <c r="F438" s="1" t="s">
        <v>3650</v>
      </c>
      <c r="G438" s="1" t="e">
        <f>-al</f>
        <v>#NAME?</v>
      </c>
      <c r="I438" s="1" t="s">
        <v>3699</v>
      </c>
      <c r="J438" s="1" t="s">
        <v>3700</v>
      </c>
      <c r="K438" s="1" t="s">
        <v>3701</v>
      </c>
      <c r="L438" s="1" t="s">
        <v>3702</v>
      </c>
      <c r="M438" s="1" t="s">
        <v>3703</v>
      </c>
      <c r="N438" s="1" t="s">
        <v>3704</v>
      </c>
      <c r="O438" s="1" t="s">
        <v>3705</v>
      </c>
    </row>
    <row r="439" s="1" customFormat="1" spans="1:15">
      <c r="A439" s="1" t="s">
        <v>15</v>
      </c>
      <c r="B439" s="1" t="s">
        <v>3706</v>
      </c>
      <c r="C439" s="1" t="s">
        <v>95</v>
      </c>
      <c r="D439" s="1" t="s">
        <v>1995</v>
      </c>
      <c r="F439" s="1" t="s">
        <v>3650</v>
      </c>
      <c r="G439" s="1" t="e">
        <f>-al</f>
        <v>#NAME?</v>
      </c>
      <c r="I439" s="1" t="s">
        <v>3707</v>
      </c>
      <c r="J439" s="1" t="s">
        <v>3708</v>
      </c>
      <c r="K439" s="1" t="s">
        <v>3709</v>
      </c>
      <c r="L439" s="1" t="s">
        <v>3710</v>
      </c>
      <c r="M439" s="1" t="s">
        <v>3711</v>
      </c>
      <c r="N439" s="1" t="s">
        <v>3712</v>
      </c>
      <c r="O439" s="1" t="s">
        <v>3713</v>
      </c>
    </row>
    <row r="440" s="1" customFormat="1" spans="1:15">
      <c r="A440" s="1" t="s">
        <v>15</v>
      </c>
      <c r="B440" s="1" t="s">
        <v>3714</v>
      </c>
      <c r="C440" s="1" t="s">
        <v>95</v>
      </c>
      <c r="F440" s="1" t="s">
        <v>3650</v>
      </c>
      <c r="G440" s="1" t="e">
        <f>-ate</f>
        <v>#NAME?</v>
      </c>
      <c r="I440" s="1" t="s">
        <v>3715</v>
      </c>
      <c r="J440" s="1" t="s">
        <v>3716</v>
      </c>
      <c r="K440" s="1" t="s">
        <v>3717</v>
      </c>
      <c r="L440" s="1" t="s">
        <v>3718</v>
      </c>
      <c r="M440" s="1" t="s">
        <v>3719</v>
      </c>
      <c r="N440" s="1" t="s">
        <v>3720</v>
      </c>
      <c r="O440" s="1" t="s">
        <v>3721</v>
      </c>
    </row>
    <row r="441" s="1" customFormat="1" spans="1:15">
      <c r="A441" s="1" t="s">
        <v>15</v>
      </c>
      <c r="B441" s="1" t="s">
        <v>3722</v>
      </c>
      <c r="C441" s="1" t="s">
        <v>37</v>
      </c>
      <c r="F441" s="1" t="s">
        <v>3723</v>
      </c>
      <c r="G441" s="1" t="e">
        <f>-itory</f>
        <v>#NAME?</v>
      </c>
      <c r="I441" s="1" t="s">
        <v>3724</v>
      </c>
      <c r="J441" s="1" t="s">
        <v>3725</v>
      </c>
      <c r="K441" s="1" t="s">
        <v>3726</v>
      </c>
      <c r="L441" s="1" t="s">
        <v>3727</v>
      </c>
      <c r="M441" s="1" t="s">
        <v>3728</v>
      </c>
      <c r="N441" s="1" t="s">
        <v>3729</v>
      </c>
      <c r="O441" s="1" t="s">
        <v>3730</v>
      </c>
    </row>
    <row r="442" s="1" customFormat="1" spans="1:15">
      <c r="A442" s="1" t="s">
        <v>15</v>
      </c>
      <c r="B442" s="1" t="s">
        <v>3731</v>
      </c>
      <c r="C442" s="1" t="s">
        <v>95</v>
      </c>
      <c r="F442" s="1" t="s">
        <v>3723</v>
      </c>
      <c r="G442" s="1" t="e">
        <f>-ant</f>
        <v>#NAME?</v>
      </c>
      <c r="I442" s="1" t="s">
        <v>3732</v>
      </c>
      <c r="J442" s="1" t="s">
        <v>3733</v>
      </c>
      <c r="K442" s="1" t="s">
        <v>3734</v>
      </c>
      <c r="L442" s="1" t="s">
        <v>3735</v>
      </c>
      <c r="M442" s="1" t="s">
        <v>3736</v>
      </c>
      <c r="N442" s="1" t="s">
        <v>3737</v>
      </c>
      <c r="O442" s="1" t="s">
        <v>3738</v>
      </c>
    </row>
    <row r="443" s="1" customFormat="1" spans="1:15">
      <c r="A443" s="1" t="s">
        <v>15</v>
      </c>
      <c r="B443" s="1" t="s">
        <v>3739</v>
      </c>
      <c r="C443" s="1" t="s">
        <v>37</v>
      </c>
      <c r="F443" s="1" t="s">
        <v>3723</v>
      </c>
      <c r="G443" s="1" t="e">
        <f>-ancy</f>
        <v>#NAME?</v>
      </c>
      <c r="I443" s="1" t="s">
        <v>3740</v>
      </c>
      <c r="J443" s="1" t="s">
        <v>3741</v>
      </c>
      <c r="K443" s="1" t="s">
        <v>3742</v>
      </c>
      <c r="L443" s="1" t="s">
        <v>3743</v>
      </c>
      <c r="M443" s="1" t="s">
        <v>3744</v>
      </c>
      <c r="N443" s="1" t="s">
        <v>3745</v>
      </c>
      <c r="O443" s="1" t="s">
        <v>3746</v>
      </c>
    </row>
    <row r="444" s="1" customFormat="1" spans="1:15">
      <c r="A444" s="1" t="s">
        <v>15</v>
      </c>
      <c r="B444" s="1" t="s">
        <v>3747</v>
      </c>
      <c r="C444" s="1" t="s">
        <v>37</v>
      </c>
      <c r="F444" s="1" t="s">
        <v>3723</v>
      </c>
      <c r="G444" s="1" t="e">
        <f>-er</f>
        <v>#NAME?</v>
      </c>
      <c r="I444" s="1" t="s">
        <v>3748</v>
      </c>
      <c r="J444" s="1" t="s">
        <v>3749</v>
      </c>
      <c r="K444" s="1" t="s">
        <v>3750</v>
      </c>
      <c r="L444" s="1" t="s">
        <v>3751</v>
      </c>
      <c r="M444" s="1" t="s">
        <v>3752</v>
      </c>
      <c r="N444" s="1" t="s">
        <v>3753</v>
      </c>
      <c r="O444" s="1" t="s">
        <v>3754</v>
      </c>
    </row>
    <row r="445" s="1" customFormat="1" spans="1:15">
      <c r="A445" s="1" t="s">
        <v>15</v>
      </c>
      <c r="B445" s="1" t="s">
        <v>3755</v>
      </c>
      <c r="C445" s="1" t="s">
        <v>37</v>
      </c>
      <c r="F445" s="1" t="s">
        <v>3723</v>
      </c>
      <c r="G445" s="1" t="s">
        <v>3756</v>
      </c>
      <c r="I445" s="1" t="s">
        <v>3757</v>
      </c>
      <c r="J445" s="1" t="s">
        <v>3758</v>
      </c>
      <c r="K445" s="1" t="s">
        <v>3759</v>
      </c>
      <c r="L445" s="1" t="s">
        <v>3760</v>
      </c>
      <c r="M445" s="1" t="s">
        <v>3761</v>
      </c>
      <c r="N445" s="1" t="s">
        <v>3762</v>
      </c>
      <c r="O445" s="1" t="s">
        <v>3763</v>
      </c>
    </row>
    <row r="446" s="1" customFormat="1" spans="1:15">
      <c r="A446" s="1" t="s">
        <v>15</v>
      </c>
      <c r="B446" s="1" t="s">
        <v>3764</v>
      </c>
      <c r="C446" s="1" t="s">
        <v>221</v>
      </c>
      <c r="F446" s="1" t="s">
        <v>3723</v>
      </c>
      <c r="G446" s="1" t="e">
        <f>-itive</f>
        <v>#NAME?</v>
      </c>
      <c r="I446" s="1" t="s">
        <v>3765</v>
      </c>
      <c r="J446" s="1" t="s">
        <v>3766</v>
      </c>
      <c r="K446" s="1" t="s">
        <v>3767</v>
      </c>
      <c r="L446" s="1" t="s">
        <v>3768</v>
      </c>
      <c r="M446" s="1" t="s">
        <v>3769</v>
      </c>
      <c r="N446" s="1" t="s">
        <v>3770</v>
      </c>
      <c r="O446" s="1" t="s">
        <v>3771</v>
      </c>
    </row>
    <row r="447" s="1" customFormat="1" spans="1:15">
      <c r="A447" s="1" t="s">
        <v>15</v>
      </c>
      <c r="B447" s="1" t="s">
        <v>3772</v>
      </c>
      <c r="C447" s="1" t="s">
        <v>37</v>
      </c>
      <c r="F447" s="1" t="s">
        <v>3723</v>
      </c>
      <c r="G447" s="1" t="e">
        <f>-ition</f>
        <v>#NAME?</v>
      </c>
      <c r="I447" s="1" t="s">
        <v>3773</v>
      </c>
      <c r="J447" s="1" t="s">
        <v>3774</v>
      </c>
      <c r="K447" s="1" t="s">
        <v>3775</v>
      </c>
      <c r="L447" s="1" t="s">
        <v>3776</v>
      </c>
      <c r="M447" s="1" t="s">
        <v>3777</v>
      </c>
      <c r="N447" s="1" t="s">
        <v>3778</v>
      </c>
      <c r="O447" s="1" t="s">
        <v>3779</v>
      </c>
    </row>
    <row r="448" s="1" customFormat="1" spans="1:15">
      <c r="A448" s="1" t="s">
        <v>15</v>
      </c>
      <c r="B448" s="1" t="s">
        <v>3780</v>
      </c>
      <c r="C448" s="1" t="s">
        <v>37</v>
      </c>
      <c r="D448" s="1" t="s">
        <v>1985</v>
      </c>
      <c r="F448" s="1" t="s">
        <v>3723</v>
      </c>
      <c r="G448" s="1" t="e">
        <f>-ition</f>
        <v>#NAME?</v>
      </c>
      <c r="I448" s="1" t="s">
        <v>3781</v>
      </c>
      <c r="J448" s="1" t="s">
        <v>3782</v>
      </c>
      <c r="K448" s="1" t="s">
        <v>3783</v>
      </c>
      <c r="L448" s="1" t="s">
        <v>3784</v>
      </c>
      <c r="M448" s="1" t="s">
        <v>3785</v>
      </c>
      <c r="N448" s="1" t="s">
        <v>3786</v>
      </c>
      <c r="O448" s="1" t="s">
        <v>3787</v>
      </c>
    </row>
    <row r="449" s="1" customFormat="1" spans="1:15">
      <c r="A449" s="1" t="s">
        <v>15</v>
      </c>
      <c r="B449" s="1" t="s">
        <v>3788</v>
      </c>
      <c r="C449" s="1" t="s">
        <v>95</v>
      </c>
      <c r="D449" s="1" t="s">
        <v>3789</v>
      </c>
      <c r="F449" s="1" t="s">
        <v>3790</v>
      </c>
      <c r="I449" s="1" t="s">
        <v>3791</v>
      </c>
      <c r="J449" s="1" t="s">
        <v>3792</v>
      </c>
      <c r="K449" s="1" t="s">
        <v>3793</v>
      </c>
      <c r="L449" s="1" t="s">
        <v>3794</v>
      </c>
      <c r="M449" s="1" t="s">
        <v>3795</v>
      </c>
      <c r="N449" s="1" t="s">
        <v>3796</v>
      </c>
      <c r="O449" s="1" t="s">
        <v>3797</v>
      </c>
    </row>
    <row r="450" s="1" customFormat="1" spans="1:15">
      <c r="A450" s="1" t="s">
        <v>15</v>
      </c>
      <c r="B450" s="1" t="s">
        <v>3798</v>
      </c>
      <c r="C450" s="1" t="s">
        <v>37</v>
      </c>
      <c r="D450" s="1" t="s">
        <v>1322</v>
      </c>
      <c r="F450" s="1" t="s">
        <v>3790</v>
      </c>
      <c r="I450" s="1" t="s">
        <v>3799</v>
      </c>
      <c r="J450" s="1" t="s">
        <v>3800</v>
      </c>
      <c r="K450" s="1" t="s">
        <v>3801</v>
      </c>
      <c r="L450" s="1" t="s">
        <v>3802</v>
      </c>
      <c r="M450" s="1" t="s">
        <v>3803</v>
      </c>
      <c r="N450" s="1" t="s">
        <v>3804</v>
      </c>
      <c r="O450" s="1" t="s">
        <v>3805</v>
      </c>
    </row>
    <row r="451" s="1" customFormat="1" spans="1:15">
      <c r="A451" s="1" t="s">
        <v>15</v>
      </c>
      <c r="B451" s="1" t="s">
        <v>3806</v>
      </c>
      <c r="C451" s="1" t="s">
        <v>95</v>
      </c>
      <c r="D451" s="1" t="s">
        <v>3122</v>
      </c>
      <c r="E451" s="1" t="s">
        <v>3789</v>
      </c>
      <c r="F451" s="1" t="s">
        <v>3790</v>
      </c>
      <c r="I451" s="1" t="s">
        <v>3807</v>
      </c>
      <c r="J451" s="1" t="s">
        <v>3808</v>
      </c>
      <c r="K451" s="1" t="s">
        <v>3809</v>
      </c>
      <c r="L451" s="1" t="s">
        <v>3810</v>
      </c>
      <c r="M451" s="1" t="s">
        <v>3811</v>
      </c>
      <c r="N451" s="1" t="s">
        <v>3812</v>
      </c>
      <c r="O451" s="1" t="s">
        <v>3813</v>
      </c>
    </row>
    <row r="452" s="1" customFormat="1" spans="1:15">
      <c r="A452" s="1" t="s">
        <v>15</v>
      </c>
      <c r="B452" s="1" t="s">
        <v>3814</v>
      </c>
      <c r="C452" s="1" t="s">
        <v>37</v>
      </c>
      <c r="F452" s="1" t="s">
        <v>3815</v>
      </c>
      <c r="G452" s="1" t="e">
        <f>-ma</f>
        <v>#NAME?</v>
      </c>
      <c r="I452" s="1" t="s">
        <v>3816</v>
      </c>
      <c r="J452" s="1" t="s">
        <v>3817</v>
      </c>
      <c r="K452" s="1" t="s">
        <v>3818</v>
      </c>
      <c r="L452" s="1" t="s">
        <v>3819</v>
      </c>
      <c r="M452" s="1" t="s">
        <v>3820</v>
      </c>
      <c r="N452" s="1" t="s">
        <v>3821</v>
      </c>
      <c r="O452" s="1" t="s">
        <v>3822</v>
      </c>
    </row>
    <row r="453" s="1" customFormat="1" spans="1:15">
      <c r="A453" s="1" t="s">
        <v>15</v>
      </c>
      <c r="B453" s="1" t="s">
        <v>3823</v>
      </c>
      <c r="C453" s="1" t="s">
        <v>95</v>
      </c>
      <c r="F453" s="1" t="s">
        <v>3815</v>
      </c>
      <c r="G453" s="1" t="e">
        <f>-mat</f>
        <v>#NAME?</v>
      </c>
      <c r="H453" s="1" t="e">
        <f>-ic</f>
        <v>#NAME?</v>
      </c>
      <c r="I453" s="1" t="s">
        <v>3824</v>
      </c>
      <c r="J453" s="1" t="s">
        <v>3825</v>
      </c>
      <c r="K453" s="1" t="s">
        <v>3826</v>
      </c>
      <c r="L453" s="1" t="s">
        <v>3827</v>
      </c>
      <c r="M453" s="1" t="s">
        <v>3828</v>
      </c>
      <c r="N453" s="1" t="s">
        <v>3829</v>
      </c>
      <c r="O453" s="1" t="s">
        <v>3830</v>
      </c>
    </row>
    <row r="454" s="1" customFormat="1" spans="1:15">
      <c r="A454" s="1" t="s">
        <v>15</v>
      </c>
      <c r="B454" s="1" t="s">
        <v>3831</v>
      </c>
      <c r="C454" s="1" t="s">
        <v>95</v>
      </c>
      <c r="D454" s="1" t="s">
        <v>3832</v>
      </c>
      <c r="F454" s="1" t="s">
        <v>3790</v>
      </c>
      <c r="I454" s="1" t="s">
        <v>3833</v>
      </c>
      <c r="J454" s="1" t="s">
        <v>3834</v>
      </c>
      <c r="K454" s="1" t="s">
        <v>3835</v>
      </c>
      <c r="L454" s="1" t="s">
        <v>3836</v>
      </c>
      <c r="M454" s="1" t="s">
        <v>3837</v>
      </c>
      <c r="N454" s="1" t="s">
        <v>3838</v>
      </c>
      <c r="O454" s="1" t="s">
        <v>3839</v>
      </c>
    </row>
    <row r="455" s="1" customFormat="1" spans="1:15">
      <c r="A455" s="1" t="s">
        <v>15</v>
      </c>
      <c r="B455" s="1" t="s">
        <v>3840</v>
      </c>
      <c r="C455" s="1" t="s">
        <v>37</v>
      </c>
      <c r="F455" s="1" t="s">
        <v>3790</v>
      </c>
      <c r="G455" s="1" t="s">
        <v>250</v>
      </c>
      <c r="H455" s="1" t="e">
        <f>-logy</f>
        <v>#NAME?</v>
      </c>
      <c r="I455" s="1" t="s">
        <v>3841</v>
      </c>
      <c r="J455" s="1" t="s">
        <v>3842</v>
      </c>
      <c r="K455" s="1" t="s">
        <v>3843</v>
      </c>
      <c r="L455" s="1" t="s">
        <v>3844</v>
      </c>
      <c r="M455" s="1" t="s">
        <v>3845</v>
      </c>
      <c r="N455" s="1" t="s">
        <v>3846</v>
      </c>
      <c r="O455" s="1" t="s">
        <v>3847</v>
      </c>
    </row>
    <row r="456" s="1" customFormat="1" spans="1:15">
      <c r="A456" s="1" t="s">
        <v>15</v>
      </c>
      <c r="B456" s="1" t="s">
        <v>3848</v>
      </c>
      <c r="C456" s="1" t="s">
        <v>95</v>
      </c>
      <c r="D456" s="1" t="s">
        <v>1322</v>
      </c>
      <c r="F456" s="1" t="s">
        <v>3790</v>
      </c>
      <c r="G456" s="1" t="e">
        <f>-ic</f>
        <v>#NAME?</v>
      </c>
      <c r="H456" s="1" t="e">
        <f>-al</f>
        <v>#NAME?</v>
      </c>
      <c r="I456" s="1" t="s">
        <v>3849</v>
      </c>
      <c r="J456" s="1" t="s">
        <v>3850</v>
      </c>
      <c r="K456" s="1" t="s">
        <v>3851</v>
      </c>
      <c r="L456" s="1" t="s">
        <v>3852</v>
      </c>
      <c r="M456" s="1" t="s">
        <v>3853</v>
      </c>
      <c r="N456" s="1" t="s">
        <v>3854</v>
      </c>
      <c r="O456" s="1" t="s">
        <v>3855</v>
      </c>
    </row>
    <row r="457" s="1" customFormat="1" spans="1:15">
      <c r="A457" s="1" t="s">
        <v>15</v>
      </c>
      <c r="B457" s="1" t="s">
        <v>3856</v>
      </c>
      <c r="C457" s="1" t="s">
        <v>37</v>
      </c>
      <c r="D457" s="1" t="s">
        <v>3789</v>
      </c>
      <c r="F457" s="1" t="s">
        <v>3790</v>
      </c>
      <c r="G457" s="1" t="e">
        <f>-y</f>
        <v>#NAME?</v>
      </c>
      <c r="I457" s="1" t="s">
        <v>3857</v>
      </c>
      <c r="J457" s="1" t="s">
        <v>3858</v>
      </c>
      <c r="K457" s="1" t="s">
        <v>3859</v>
      </c>
      <c r="L457" s="1" t="s">
        <v>3860</v>
      </c>
      <c r="M457" s="1" t="s">
        <v>3861</v>
      </c>
      <c r="N457" s="1" t="s">
        <v>3862</v>
      </c>
      <c r="O457" s="1" t="s">
        <v>3863</v>
      </c>
    </row>
    <row r="458" s="1" customFormat="1" spans="1:15">
      <c r="A458" s="1" t="s">
        <v>15</v>
      </c>
      <c r="B458" s="1" t="s">
        <v>3864</v>
      </c>
      <c r="C458" s="1" t="s">
        <v>37</v>
      </c>
      <c r="F458" s="1" t="s">
        <v>3815</v>
      </c>
      <c r="G458" s="1" t="e">
        <f>-mat</f>
        <v>#NAME?</v>
      </c>
      <c r="H458" s="1" t="e">
        <f>-ist</f>
        <v>#NAME?</v>
      </c>
      <c r="I458" s="1" t="s">
        <v>3865</v>
      </c>
      <c r="J458" s="1" t="s">
        <v>3866</v>
      </c>
      <c r="K458" s="1" t="s">
        <v>3867</v>
      </c>
      <c r="L458" s="1" t="s">
        <v>3868</v>
      </c>
      <c r="M458" s="1" t="s">
        <v>3869</v>
      </c>
      <c r="N458" s="1" t="s">
        <v>3870</v>
      </c>
      <c r="O458" s="1" t="s">
        <v>3871</v>
      </c>
    </row>
    <row r="459" s="1" customFormat="1" spans="1:15">
      <c r="A459" s="1" t="s">
        <v>15</v>
      </c>
      <c r="B459" s="1" t="s">
        <v>3872</v>
      </c>
      <c r="C459" s="1" t="s">
        <v>3873</v>
      </c>
      <c r="F459" s="1" t="s">
        <v>3874</v>
      </c>
      <c r="G459" s="1" t="e">
        <f>-ing</f>
        <v>#NAME?</v>
      </c>
      <c r="I459" s="1" t="s">
        <v>3875</v>
      </c>
      <c r="J459" s="1" t="s">
        <v>3876</v>
      </c>
      <c r="K459" s="1" t="s">
        <v>3877</v>
      </c>
      <c r="L459" s="1" t="s">
        <v>3878</v>
      </c>
      <c r="M459" s="1" t="s">
        <v>3879</v>
      </c>
      <c r="N459" s="1" t="s">
        <v>3880</v>
      </c>
      <c r="O459" s="1" t="s">
        <v>3881</v>
      </c>
    </row>
    <row r="460" s="1" customFormat="1" spans="1:15">
      <c r="A460" s="1" t="s">
        <v>15</v>
      </c>
      <c r="B460" s="1" t="s">
        <v>3882</v>
      </c>
      <c r="C460" s="1" t="s">
        <v>95</v>
      </c>
      <c r="F460" s="1" t="s">
        <v>3874</v>
      </c>
      <c r="G460" s="1" t="e">
        <f>-able</f>
        <v>#NAME?</v>
      </c>
      <c r="I460" s="1" t="s">
        <v>3883</v>
      </c>
      <c r="J460" s="1" t="s">
        <v>3884</v>
      </c>
      <c r="K460" s="1" t="s">
        <v>3885</v>
      </c>
      <c r="L460" s="1" t="s">
        <v>3886</v>
      </c>
      <c r="M460" s="1" t="s">
        <v>3887</v>
      </c>
      <c r="N460" s="1" t="s">
        <v>3888</v>
      </c>
      <c r="O460" s="1" t="s">
        <v>3889</v>
      </c>
    </row>
    <row r="461" s="1" customFormat="1" spans="1:15">
      <c r="A461" s="1" t="s">
        <v>15</v>
      </c>
      <c r="B461" s="1" t="s">
        <v>3890</v>
      </c>
      <c r="C461" s="1" t="s">
        <v>37</v>
      </c>
      <c r="F461" s="1" t="s">
        <v>3874</v>
      </c>
      <c r="G461" s="1" t="e">
        <f>-ation</f>
        <v>#NAME?</v>
      </c>
      <c r="I461" s="1" t="s">
        <v>3891</v>
      </c>
      <c r="J461" s="1" t="s">
        <v>3892</v>
      </c>
      <c r="K461" s="1" t="s">
        <v>3893</v>
      </c>
      <c r="L461" s="1" t="s">
        <v>3894</v>
      </c>
      <c r="M461" s="1" t="s">
        <v>3895</v>
      </c>
      <c r="N461" s="1" t="s">
        <v>3896</v>
      </c>
      <c r="O461" s="1" t="s">
        <v>3897</v>
      </c>
    </row>
    <row r="462" s="1" customFormat="1" spans="1:15">
      <c r="A462" s="1" t="s">
        <v>15</v>
      </c>
      <c r="B462" s="1" t="s">
        <v>3898</v>
      </c>
      <c r="C462" s="1" t="s">
        <v>17</v>
      </c>
      <c r="D462" s="1" t="s">
        <v>427</v>
      </c>
      <c r="F462" s="1" t="s">
        <v>3874</v>
      </c>
      <c r="I462" s="1" t="s">
        <v>3899</v>
      </c>
      <c r="J462" s="1" t="s">
        <v>3900</v>
      </c>
      <c r="K462" s="1" t="s">
        <v>3901</v>
      </c>
      <c r="L462" s="1" t="s">
        <v>3902</v>
      </c>
      <c r="M462" s="1" t="s">
        <v>3903</v>
      </c>
      <c r="N462" s="1" t="s">
        <v>3904</v>
      </c>
      <c r="O462" s="1" t="s">
        <v>3905</v>
      </c>
    </row>
    <row r="463" s="1" customFormat="1" spans="1:15">
      <c r="A463" s="1" t="s">
        <v>15</v>
      </c>
      <c r="B463" s="1" t="s">
        <v>3906</v>
      </c>
      <c r="C463" s="1" t="s">
        <v>37</v>
      </c>
      <c r="D463" s="1" t="s">
        <v>427</v>
      </c>
      <c r="F463" s="1" t="s">
        <v>3874</v>
      </c>
      <c r="G463" s="1" t="e">
        <f>-ance</f>
        <v>#NAME?</v>
      </c>
      <c r="I463" s="1" t="s">
        <v>3907</v>
      </c>
      <c r="J463" s="1" t="s">
        <v>3908</v>
      </c>
      <c r="K463" s="1" t="s">
        <v>3909</v>
      </c>
      <c r="L463" s="1" t="s">
        <v>3910</v>
      </c>
      <c r="M463" s="1" t="s">
        <v>3911</v>
      </c>
      <c r="N463" s="1" t="s">
        <v>3912</v>
      </c>
      <c r="O463" s="1" t="s">
        <v>3913</v>
      </c>
    </row>
    <row r="464" s="1" customFormat="1" spans="1:15">
      <c r="A464" s="1" t="s">
        <v>15</v>
      </c>
      <c r="B464" s="1" t="s">
        <v>3914</v>
      </c>
      <c r="C464" s="1" t="s">
        <v>37</v>
      </c>
      <c r="F464" s="1" t="s">
        <v>3874</v>
      </c>
      <c r="G464" s="1" t="e">
        <f>-abil</f>
        <v>#NAME?</v>
      </c>
      <c r="H464" s="1" t="e">
        <f>-ity</f>
        <v>#NAME?</v>
      </c>
      <c r="I464" s="1" t="s">
        <v>3915</v>
      </c>
      <c r="J464" s="1" t="s">
        <v>3916</v>
      </c>
      <c r="K464" s="1" t="s">
        <v>3917</v>
      </c>
      <c r="L464" s="1" t="s">
        <v>3918</v>
      </c>
      <c r="M464" s="1" t="s">
        <v>3919</v>
      </c>
      <c r="N464" s="1" t="s">
        <v>3920</v>
      </c>
      <c r="O464" s="1" t="s">
        <v>3921</v>
      </c>
    </row>
    <row r="465" s="1" customFormat="1" spans="1:15">
      <c r="A465" s="1" t="s">
        <v>15</v>
      </c>
      <c r="B465" s="1" t="s">
        <v>3922</v>
      </c>
      <c r="C465" s="1" t="s">
        <v>95</v>
      </c>
      <c r="D465" s="1" t="s">
        <v>427</v>
      </c>
      <c r="F465" s="1" t="s">
        <v>3874</v>
      </c>
      <c r="G465" s="1" t="e">
        <f>-able</f>
        <v>#NAME?</v>
      </c>
      <c r="I465" s="1" t="s">
        <v>3923</v>
      </c>
      <c r="J465" s="1" t="s">
        <v>3924</v>
      </c>
      <c r="K465" s="1" t="s">
        <v>3925</v>
      </c>
      <c r="L465" s="1" t="s">
        <v>3926</v>
      </c>
      <c r="M465" s="1" t="s">
        <v>3927</v>
      </c>
      <c r="N465" s="1" t="s">
        <v>3928</v>
      </c>
      <c r="O465" s="1" t="s">
        <v>3929</v>
      </c>
    </row>
    <row r="466" s="1" customFormat="1" spans="1:15">
      <c r="A466" s="1" t="s">
        <v>15</v>
      </c>
      <c r="B466" s="1" t="s">
        <v>3930</v>
      </c>
      <c r="C466" s="1" t="s">
        <v>95</v>
      </c>
      <c r="D466" s="1" t="s">
        <v>1985</v>
      </c>
      <c r="F466" s="1" t="s">
        <v>3874</v>
      </c>
      <c r="G466" s="1" t="e">
        <f>-ate</f>
        <v>#NAME?</v>
      </c>
      <c r="I466" s="1" t="s">
        <v>3931</v>
      </c>
      <c r="J466" s="1" t="s">
        <v>3932</v>
      </c>
      <c r="K466" s="1" t="s">
        <v>3933</v>
      </c>
      <c r="L466" s="1" t="s">
        <v>3934</v>
      </c>
      <c r="M466" s="1" t="s">
        <v>3935</v>
      </c>
      <c r="N466" s="1" t="s">
        <v>3936</v>
      </c>
      <c r="O466" s="1" t="s">
        <v>3937</v>
      </c>
    </row>
    <row r="467" s="1" customFormat="1" spans="1:15">
      <c r="A467" s="1" t="s">
        <v>15</v>
      </c>
      <c r="B467" s="1" t="s">
        <v>3938</v>
      </c>
      <c r="C467" s="1" t="s">
        <v>37</v>
      </c>
      <c r="F467" s="1" t="s">
        <v>3874</v>
      </c>
      <c r="G467" s="1" t="e">
        <f>-ess</f>
        <v>#NAME?</v>
      </c>
      <c r="I467" s="1" t="s">
        <v>3939</v>
      </c>
      <c r="J467" s="1" t="s">
        <v>3940</v>
      </c>
      <c r="K467" s="1" t="s">
        <v>3941</v>
      </c>
      <c r="L467" s="1" t="s">
        <v>3942</v>
      </c>
      <c r="M467" s="1" t="s">
        <v>3943</v>
      </c>
      <c r="N467" s="1" t="s">
        <v>3944</v>
      </c>
      <c r="O467" s="1" t="s">
        <v>3945</v>
      </c>
    </row>
    <row r="468" s="1" customFormat="1" spans="1:15">
      <c r="A468" s="1" t="s">
        <v>15</v>
      </c>
      <c r="B468" s="1" t="s">
        <v>3946</v>
      </c>
      <c r="C468" s="1" t="s">
        <v>37</v>
      </c>
      <c r="F468" s="1" t="s">
        <v>3874</v>
      </c>
      <c r="G468" s="1" t="e">
        <f>-ance</f>
        <v>#NAME?</v>
      </c>
      <c r="I468" s="1" t="s">
        <v>3947</v>
      </c>
      <c r="J468" s="1" t="s">
        <v>3948</v>
      </c>
      <c r="K468" s="1" t="s">
        <v>3949</v>
      </c>
      <c r="L468" s="1" t="s">
        <v>3950</v>
      </c>
      <c r="M468" s="1" t="s">
        <v>3951</v>
      </c>
      <c r="N468" s="1" t="s">
        <v>3952</v>
      </c>
      <c r="O468" s="1" t="s">
        <v>3953</v>
      </c>
    </row>
    <row r="469" s="1" customFormat="1" spans="1:15">
      <c r="A469" s="1" t="s">
        <v>15</v>
      </c>
      <c r="B469" s="1" t="s">
        <v>3954</v>
      </c>
      <c r="C469" s="1" t="s">
        <v>17</v>
      </c>
      <c r="F469" s="1" t="s">
        <v>3954</v>
      </c>
      <c r="I469" s="1" t="s">
        <v>3955</v>
      </c>
      <c r="J469" s="1" t="s">
        <v>3956</v>
      </c>
      <c r="K469" s="1" t="s">
        <v>3957</v>
      </c>
      <c r="L469" s="1" t="s">
        <v>3958</v>
      </c>
      <c r="M469" s="1" t="s">
        <v>3959</v>
      </c>
      <c r="N469" s="1" t="s">
        <v>3960</v>
      </c>
      <c r="O469" s="1" t="s">
        <v>3961</v>
      </c>
    </row>
    <row r="470" s="1" customFormat="1" spans="1:15">
      <c r="A470" s="1" t="s">
        <v>15</v>
      </c>
      <c r="B470" s="1" t="s">
        <v>3962</v>
      </c>
      <c r="C470" s="1" t="s">
        <v>37</v>
      </c>
      <c r="F470" s="1" t="s">
        <v>3963</v>
      </c>
      <c r="G470" s="1" t="e">
        <f>-ion</f>
        <v>#NAME?</v>
      </c>
      <c r="I470" s="1" t="s">
        <v>3964</v>
      </c>
      <c r="J470" s="1" t="s">
        <v>3965</v>
      </c>
      <c r="K470" s="1" t="s">
        <v>3966</v>
      </c>
      <c r="L470" s="1" t="s">
        <v>3967</v>
      </c>
      <c r="M470" s="1" t="s">
        <v>3968</v>
      </c>
      <c r="N470" s="1" t="s">
        <v>3969</v>
      </c>
      <c r="O470" s="1" t="s">
        <v>3970</v>
      </c>
    </row>
    <row r="471" s="1" customFormat="1" spans="1:15">
      <c r="A471" s="1" t="s">
        <v>15</v>
      </c>
      <c r="B471" s="1" t="s">
        <v>3971</v>
      </c>
      <c r="C471" s="1" t="s">
        <v>221</v>
      </c>
      <c r="D471" s="1" t="s">
        <v>55</v>
      </c>
      <c r="F471" s="1" t="s">
        <v>3972</v>
      </c>
      <c r="G471" s="1" t="s">
        <v>3973</v>
      </c>
      <c r="H471" s="1" t="e">
        <f>-al</f>
        <v>#NAME?</v>
      </c>
      <c r="I471" s="1" t="s">
        <v>3974</v>
      </c>
      <c r="J471" s="1" t="s">
        <v>3975</v>
      </c>
      <c r="K471" s="1" t="s">
        <v>3976</v>
      </c>
      <c r="L471" s="1" t="s">
        <v>3977</v>
      </c>
      <c r="M471" s="1" t="s">
        <v>3978</v>
      </c>
      <c r="N471" s="1" t="s">
        <v>3979</v>
      </c>
      <c r="O471" s="1" t="s">
        <v>3980</v>
      </c>
    </row>
    <row r="472" s="1" customFormat="1" spans="1:15">
      <c r="A472" s="1" t="s">
        <v>15</v>
      </c>
      <c r="B472" s="1" t="s">
        <v>3981</v>
      </c>
      <c r="C472" s="1" t="s">
        <v>95</v>
      </c>
      <c r="F472" s="1" t="s">
        <v>3963</v>
      </c>
      <c r="G472" s="1" t="e">
        <f>-ible</f>
        <v>#NAME?</v>
      </c>
      <c r="I472" s="1" t="s">
        <v>3982</v>
      </c>
      <c r="J472" s="1" t="s">
        <v>3983</v>
      </c>
      <c r="K472" s="1" t="s">
        <v>3984</v>
      </c>
      <c r="L472" s="1" t="s">
        <v>3985</v>
      </c>
      <c r="M472" s="1" t="s">
        <v>3986</v>
      </c>
      <c r="N472" s="1" t="s">
        <v>3987</v>
      </c>
      <c r="O472" s="1" t="s">
        <v>3988</v>
      </c>
    </row>
    <row r="473" s="1" customFormat="1" spans="1:15">
      <c r="A473" s="1" t="s">
        <v>15</v>
      </c>
      <c r="B473" s="1" t="s">
        <v>3989</v>
      </c>
      <c r="C473" s="1" t="s">
        <v>37</v>
      </c>
      <c r="F473" s="1" t="s">
        <v>3972</v>
      </c>
      <c r="G473" s="1" t="e">
        <f>-end</f>
        <v>#NAME?</v>
      </c>
      <c r="I473" s="1" t="s">
        <v>3990</v>
      </c>
      <c r="J473" s="1" t="s">
        <v>3991</v>
      </c>
      <c r="K473" s="1" t="s">
        <v>3992</v>
      </c>
      <c r="L473" s="1" t="s">
        <v>3993</v>
      </c>
      <c r="M473" s="1" t="s">
        <v>3994</v>
      </c>
      <c r="N473" s="1" t="s">
        <v>3995</v>
      </c>
      <c r="O473" s="1" t="s">
        <v>3996</v>
      </c>
    </row>
    <row r="474" s="1" customFormat="1" spans="1:15">
      <c r="A474" s="1" t="s">
        <v>15</v>
      </c>
      <c r="B474" s="1" t="s">
        <v>3997</v>
      </c>
      <c r="C474" s="1" t="s">
        <v>17</v>
      </c>
      <c r="D474" s="1" t="s">
        <v>2029</v>
      </c>
      <c r="F474" s="1" t="s">
        <v>3954</v>
      </c>
      <c r="I474" s="1" t="s">
        <v>3998</v>
      </c>
      <c r="J474" s="1" t="s">
        <v>3999</v>
      </c>
      <c r="K474" s="1" t="s">
        <v>4000</v>
      </c>
      <c r="L474" s="1" t="s">
        <v>4001</v>
      </c>
      <c r="M474" s="1" t="s">
        <v>4002</v>
      </c>
      <c r="N474" s="1" t="s">
        <v>4003</v>
      </c>
      <c r="O474" s="1" t="s">
        <v>4004</v>
      </c>
    </row>
    <row r="475" s="1" customFormat="1" spans="1:15">
      <c r="A475" s="1" t="s">
        <v>15</v>
      </c>
      <c r="B475" s="1" t="s">
        <v>4005</v>
      </c>
      <c r="C475" s="1" t="s">
        <v>95</v>
      </c>
      <c r="F475" s="1" t="s">
        <v>3963</v>
      </c>
      <c r="G475" s="1" t="e">
        <f>-ive</f>
        <v>#NAME?</v>
      </c>
      <c r="I475" s="1" t="s">
        <v>4006</v>
      </c>
      <c r="J475" s="1" t="s">
        <v>4007</v>
      </c>
      <c r="K475" s="1" t="s">
        <v>4008</v>
      </c>
      <c r="L475" s="1" t="s">
        <v>4009</v>
      </c>
      <c r="M475" s="1" t="s">
        <v>4010</v>
      </c>
      <c r="N475" s="1" t="s">
        <v>4011</v>
      </c>
      <c r="O475" s="1" t="s">
        <v>4012</v>
      </c>
    </row>
    <row r="476" s="1" customFormat="1" spans="1:15">
      <c r="A476" s="1" t="s">
        <v>15</v>
      </c>
      <c r="B476" s="1" t="s">
        <v>4013</v>
      </c>
      <c r="C476" s="1" t="s">
        <v>37</v>
      </c>
      <c r="F476" s="1" t="s">
        <v>3963</v>
      </c>
      <c r="G476" s="1" t="e">
        <f>-_xleta.or</f>
        <v>#VALUE!</v>
      </c>
      <c r="I476" s="1" t="s">
        <v>4014</v>
      </c>
      <c r="J476" s="1" t="s">
        <v>4015</v>
      </c>
      <c r="K476" s="1" t="s">
        <v>4016</v>
      </c>
      <c r="L476" s="1" t="s">
        <v>4017</v>
      </c>
      <c r="M476" s="1" t="s">
        <v>4018</v>
      </c>
      <c r="N476" s="1" t="s">
        <v>4019</v>
      </c>
      <c r="O476" s="1" t="s">
        <v>4020</v>
      </c>
    </row>
    <row r="477" s="1" customFormat="1" spans="1:15">
      <c r="A477" s="1" t="s">
        <v>15</v>
      </c>
      <c r="B477" s="1" t="s">
        <v>4021</v>
      </c>
      <c r="C477" s="1" t="s">
        <v>37</v>
      </c>
      <c r="D477" s="1" t="s">
        <v>55</v>
      </c>
      <c r="F477" s="1" t="s">
        <v>3972</v>
      </c>
      <c r="G477" s="1" t="e">
        <f>-ual</f>
        <v>#NAME?</v>
      </c>
      <c r="H477" s="1" t="e">
        <f>-ity</f>
        <v>#NAME?</v>
      </c>
      <c r="I477" s="1" t="s">
        <v>4022</v>
      </c>
      <c r="J477" s="1" t="s">
        <v>4023</v>
      </c>
      <c r="K477" s="1" t="s">
        <v>4024</v>
      </c>
      <c r="L477" s="1" t="s">
        <v>4025</v>
      </c>
      <c r="M477" s="1" t="s">
        <v>4026</v>
      </c>
      <c r="N477" s="1" t="s">
        <v>4027</v>
      </c>
      <c r="O477" s="1" t="s">
        <v>4028</v>
      </c>
    </row>
    <row r="478" s="1" customFormat="1" spans="1:15">
      <c r="A478" s="1" t="s">
        <v>15</v>
      </c>
      <c r="B478" s="1" t="s">
        <v>4029</v>
      </c>
      <c r="C478" s="1" t="s">
        <v>37</v>
      </c>
      <c r="F478" s="1" t="s">
        <v>4030</v>
      </c>
      <c r="G478" s="1" t="e">
        <f>-tor</f>
        <v>#NAME?</v>
      </c>
      <c r="I478" s="1" t="s">
        <v>4031</v>
      </c>
      <c r="J478" s="1" t="s">
        <v>4032</v>
      </c>
      <c r="K478" s="1" t="s">
        <v>4033</v>
      </c>
      <c r="L478" s="1" t="s">
        <v>4034</v>
      </c>
      <c r="M478" s="1" t="s">
        <v>4035</v>
      </c>
      <c r="N478" s="1" t="s">
        <v>4036</v>
      </c>
      <c r="O478" s="1" t="s">
        <v>4037</v>
      </c>
    </row>
    <row r="479" s="1" customFormat="1" spans="1:15">
      <c r="A479" s="1" t="s">
        <v>15</v>
      </c>
      <c r="B479" s="1" t="s">
        <v>4038</v>
      </c>
      <c r="C479" s="1" t="s">
        <v>37</v>
      </c>
      <c r="F479" s="1" t="s">
        <v>4039</v>
      </c>
      <c r="G479" s="1" t="e">
        <f>-ment</f>
        <v>#NAME?</v>
      </c>
      <c r="I479" s="1" t="s">
        <v>4040</v>
      </c>
      <c r="J479" s="1" t="s">
        <v>4041</v>
      </c>
      <c r="K479" s="1" t="s">
        <v>4042</v>
      </c>
      <c r="L479" s="1" t="s">
        <v>4043</v>
      </c>
      <c r="M479" s="1" t="s">
        <v>4044</v>
      </c>
      <c r="N479" s="1" t="s">
        <v>4045</v>
      </c>
      <c r="O479" s="1" t="s">
        <v>4046</v>
      </c>
    </row>
    <row r="480" s="1" customFormat="1" spans="1:15">
      <c r="A480" s="1" t="s">
        <v>15</v>
      </c>
      <c r="B480" s="1" t="s">
        <v>4047</v>
      </c>
      <c r="C480" s="1" t="s">
        <v>37</v>
      </c>
      <c r="F480" s="1" t="s">
        <v>4048</v>
      </c>
      <c r="G480" s="1" t="e">
        <f>-rine</f>
        <v>#NAME?</v>
      </c>
      <c r="I480" s="1" t="s">
        <v>4049</v>
      </c>
      <c r="J480" s="1" t="s">
        <v>4050</v>
      </c>
      <c r="K480" s="1" t="s">
        <v>4051</v>
      </c>
      <c r="L480" s="1" t="s">
        <v>4052</v>
      </c>
      <c r="M480" s="1" t="s">
        <v>4053</v>
      </c>
      <c r="N480" s="1" t="s">
        <v>4054</v>
      </c>
      <c r="O480" s="1" t="s">
        <v>4055</v>
      </c>
    </row>
    <row r="481" s="1" customFormat="1" spans="1:15">
      <c r="A481" s="1" t="s">
        <v>15</v>
      </c>
      <c r="B481" s="1" t="s">
        <v>4056</v>
      </c>
      <c r="C481" s="1" t="s">
        <v>95</v>
      </c>
      <c r="F481" s="1" t="s">
        <v>4030</v>
      </c>
      <c r="G481" s="1" t="e">
        <f>-ile</f>
        <v>#NAME?</v>
      </c>
      <c r="I481" s="1" t="s">
        <v>4057</v>
      </c>
      <c r="J481" s="1" t="s">
        <v>4058</v>
      </c>
      <c r="K481" s="1" t="s">
        <v>4059</v>
      </c>
      <c r="L481" s="1" t="s">
        <v>4060</v>
      </c>
      <c r="M481" s="1" t="s">
        <v>4061</v>
      </c>
      <c r="N481" s="1" t="s">
        <v>4062</v>
      </c>
      <c r="O481" s="1" t="s">
        <v>4063</v>
      </c>
    </row>
    <row r="482" s="1" customFormat="1" spans="1:15">
      <c r="A482" s="1" t="s">
        <v>15</v>
      </c>
      <c r="B482" s="1" t="s">
        <v>4064</v>
      </c>
      <c r="C482" s="1" t="s">
        <v>658</v>
      </c>
      <c r="F482" s="1" t="s">
        <v>4039</v>
      </c>
      <c r="G482" s="1" t="e">
        <f>-ment</f>
        <v>#NAME?</v>
      </c>
      <c r="H482" s="1" t="e">
        <f>-ary</f>
        <v>#NAME?</v>
      </c>
      <c r="I482" s="1" t="s">
        <v>4065</v>
      </c>
      <c r="J482" s="1" t="s">
        <v>4066</v>
      </c>
      <c r="K482" s="1" t="s">
        <v>4067</v>
      </c>
      <c r="L482" s="1" t="s">
        <v>4068</v>
      </c>
      <c r="M482" s="1" t="s">
        <v>4069</v>
      </c>
      <c r="N482" s="1" t="s">
        <v>4070</v>
      </c>
      <c r="O482" s="1" t="s">
        <v>4071</v>
      </c>
    </row>
    <row r="483" s="1" customFormat="1" spans="1:15">
      <c r="A483" s="1" t="s">
        <v>15</v>
      </c>
      <c r="B483" s="1" t="s">
        <v>4072</v>
      </c>
      <c r="C483" s="1" t="s">
        <v>37</v>
      </c>
      <c r="F483" s="1" t="s">
        <v>4048</v>
      </c>
      <c r="G483" s="1" t="e">
        <f>-_xleta.or</f>
        <v>#VALUE!</v>
      </c>
      <c r="H483" s="1" t="e">
        <f>-ate</f>
        <v>#NAME?</v>
      </c>
      <c r="I483" s="1" t="s">
        <v>4073</v>
      </c>
      <c r="J483" s="1" t="s">
        <v>4074</v>
      </c>
      <c r="K483" s="1" t="s">
        <v>4075</v>
      </c>
      <c r="L483" s="1" t="s">
        <v>4076</v>
      </c>
      <c r="M483" s="1" t="s">
        <v>4077</v>
      </c>
      <c r="N483" s="1" t="s">
        <v>4078</v>
      </c>
      <c r="O483" s="1" t="s">
        <v>4079</v>
      </c>
    </row>
    <row r="484" s="1" customFormat="1" spans="1:15">
      <c r="A484" s="1" t="s">
        <v>15</v>
      </c>
      <c r="B484" s="1" t="s">
        <v>4080</v>
      </c>
      <c r="C484" s="1" t="s">
        <v>17</v>
      </c>
      <c r="D484" s="1" t="s">
        <v>55</v>
      </c>
      <c r="F484" s="1" t="s">
        <v>4081</v>
      </c>
      <c r="G484" s="1" t="s">
        <v>294</v>
      </c>
      <c r="H484" s="1" t="e">
        <f>-ate</f>
        <v>#NAME?</v>
      </c>
      <c r="I484" s="1" t="s">
        <v>4082</v>
      </c>
      <c r="J484" s="1" t="s">
        <v>4083</v>
      </c>
      <c r="K484" s="1" t="s">
        <v>4084</v>
      </c>
      <c r="L484" s="1" t="s">
        <v>4085</v>
      </c>
      <c r="M484" s="1" t="s">
        <v>4086</v>
      </c>
      <c r="N484" s="1" t="s">
        <v>4087</v>
      </c>
      <c r="O484" s="1" t="s">
        <v>4088</v>
      </c>
    </row>
    <row r="485" s="1" customFormat="1" spans="1:15">
      <c r="A485" s="1" t="s">
        <v>15</v>
      </c>
      <c r="B485" s="1" t="s">
        <v>4089</v>
      </c>
      <c r="C485" s="1" t="s">
        <v>37</v>
      </c>
      <c r="F485" s="1" t="s">
        <v>4030</v>
      </c>
      <c r="G485" s="1" t="e">
        <f>-ent</f>
        <v>#NAME?</v>
      </c>
      <c r="I485" s="1" t="s">
        <v>4090</v>
      </c>
      <c r="J485" s="1" t="s">
        <v>4091</v>
      </c>
      <c r="K485" s="1" t="s">
        <v>4092</v>
      </c>
      <c r="L485" s="1" t="s">
        <v>4093</v>
      </c>
      <c r="M485" s="1" t="s">
        <v>4094</v>
      </c>
      <c r="N485" s="1" t="s">
        <v>4095</v>
      </c>
      <c r="O485" s="1" t="s">
        <v>4096</v>
      </c>
    </row>
    <row r="486" s="1" customFormat="1" spans="1:15">
      <c r="A486" s="1" t="s">
        <v>15</v>
      </c>
      <c r="B486" s="1" t="s">
        <v>4097</v>
      </c>
      <c r="C486" s="1" t="s">
        <v>37</v>
      </c>
      <c r="F486" s="1" t="s">
        <v>4039</v>
      </c>
      <c r="G486" s="1" t="e">
        <f>-ment</f>
        <v>#NAME?</v>
      </c>
      <c r="H486" s="1" t="e">
        <f>-ation</f>
        <v>#NAME?</v>
      </c>
      <c r="I486" s="1" t="s">
        <v>4098</v>
      </c>
      <c r="J486" s="1" t="s">
        <v>4099</v>
      </c>
      <c r="K486" s="1" t="s">
        <v>4100</v>
      </c>
      <c r="L486" s="1" t="s">
        <v>4101</v>
      </c>
      <c r="M486" s="1" t="s">
        <v>4102</v>
      </c>
      <c r="N486" s="1" t="s">
        <v>4103</v>
      </c>
      <c r="O486" s="1" t="s">
        <v>4104</v>
      </c>
    </row>
    <row r="487" s="1" customFormat="1" spans="1:15">
      <c r="A487" s="1" t="s">
        <v>15</v>
      </c>
      <c r="B487" s="1" t="s">
        <v>4105</v>
      </c>
      <c r="C487" s="1" t="s">
        <v>37</v>
      </c>
      <c r="F487" s="1" t="s">
        <v>4106</v>
      </c>
      <c r="G487" s="1" t="e">
        <f>-ain</f>
        <v>#NAME?</v>
      </c>
      <c r="I487" s="1" t="s">
        <v>4107</v>
      </c>
      <c r="J487" s="1" t="s">
        <v>4108</v>
      </c>
      <c r="K487" s="1" t="s">
        <v>4109</v>
      </c>
      <c r="L487" s="1" t="s">
        <v>4110</v>
      </c>
      <c r="M487" s="1" t="s">
        <v>4111</v>
      </c>
      <c r="N487" s="1" t="s">
        <v>4112</v>
      </c>
      <c r="O487" s="1" t="s">
        <v>4113</v>
      </c>
    </row>
    <row r="488" s="1" customFormat="1" spans="1:15">
      <c r="A488" s="1" t="s">
        <v>15</v>
      </c>
      <c r="B488" s="1" t="s">
        <v>4114</v>
      </c>
      <c r="C488" s="1" t="s">
        <v>17</v>
      </c>
      <c r="F488" s="1" t="s">
        <v>4115</v>
      </c>
      <c r="G488" s="1" t="e">
        <f>-ate</f>
        <v>#NAME?</v>
      </c>
      <c r="I488" s="1" t="s">
        <v>4116</v>
      </c>
      <c r="J488" s="1" t="s">
        <v>4117</v>
      </c>
      <c r="K488" s="1" t="s">
        <v>4118</v>
      </c>
      <c r="L488" s="1" t="s">
        <v>4119</v>
      </c>
      <c r="M488" s="1" t="s">
        <v>4120</v>
      </c>
      <c r="N488" s="1" t="s">
        <v>4121</v>
      </c>
      <c r="O488" s="1" t="s">
        <v>4122</v>
      </c>
    </row>
    <row r="489" s="1" customFormat="1" spans="1:15">
      <c r="A489" s="1" t="s">
        <v>15</v>
      </c>
      <c r="B489" s="1" t="s">
        <v>4123</v>
      </c>
      <c r="C489" s="1" t="s">
        <v>95</v>
      </c>
      <c r="F489" s="1" t="s">
        <v>4106</v>
      </c>
      <c r="G489" s="1" t="e">
        <f>-est</f>
        <v>#NAME?</v>
      </c>
      <c r="H489" s="1" t="e">
        <f>-ic</f>
        <v>#NAME?</v>
      </c>
      <c r="I489" s="1" t="s">
        <v>4124</v>
      </c>
      <c r="J489" s="1" t="s">
        <v>4125</v>
      </c>
      <c r="K489" s="1" t="s">
        <v>4126</v>
      </c>
      <c r="L489" s="1" t="s">
        <v>4127</v>
      </c>
      <c r="M489" s="1" t="s">
        <v>4128</v>
      </c>
      <c r="N489" s="1" t="s">
        <v>4129</v>
      </c>
      <c r="O489" s="1" t="s">
        <v>4130</v>
      </c>
    </row>
    <row r="490" s="1" customFormat="1" spans="1:15">
      <c r="A490" s="1" t="s">
        <v>15</v>
      </c>
      <c r="B490" s="1" t="s">
        <v>4131</v>
      </c>
      <c r="C490" s="1" t="s">
        <v>95</v>
      </c>
      <c r="F490" s="1" t="s">
        <v>4115</v>
      </c>
      <c r="G490" s="1" t="e">
        <f>-ant</f>
        <v>#NAME?</v>
      </c>
      <c r="I490" s="1" t="s">
        <v>4132</v>
      </c>
      <c r="J490" s="1" t="s">
        <v>4133</v>
      </c>
      <c r="K490" s="1" t="s">
        <v>4134</v>
      </c>
      <c r="L490" s="1" t="s">
        <v>4135</v>
      </c>
      <c r="M490" s="1" t="s">
        <v>4136</v>
      </c>
      <c r="N490" s="1" t="s">
        <v>4137</v>
      </c>
      <c r="O490" s="1" t="s">
        <v>4138</v>
      </c>
    </row>
    <row r="491" s="1" customFormat="1" spans="1:15">
      <c r="A491" s="1" t="s">
        <v>15</v>
      </c>
      <c r="B491" s="1" t="s">
        <v>4139</v>
      </c>
      <c r="C491" s="1" t="s">
        <v>37</v>
      </c>
      <c r="F491" s="1" t="s">
        <v>4115</v>
      </c>
      <c r="G491" s="1" t="e">
        <f>-ion</f>
        <v>#NAME?</v>
      </c>
      <c r="I491" s="1" t="s">
        <v>4140</v>
      </c>
      <c r="J491" s="1" t="s">
        <v>4141</v>
      </c>
      <c r="K491" s="1" t="s">
        <v>4142</v>
      </c>
      <c r="L491" s="1" t="s">
        <v>4143</v>
      </c>
      <c r="M491" s="1" t="s">
        <v>4144</v>
      </c>
      <c r="N491" s="1" t="s">
        <v>4145</v>
      </c>
      <c r="O491" s="1" t="s">
        <v>4146</v>
      </c>
    </row>
    <row r="492" s="1" customFormat="1" spans="1:15">
      <c r="A492" s="1" t="s">
        <v>15</v>
      </c>
      <c r="B492" s="1" t="s">
        <v>4147</v>
      </c>
      <c r="C492" s="1" t="s">
        <v>37</v>
      </c>
      <c r="F492" s="1" t="s">
        <v>4148</v>
      </c>
      <c r="G492" s="1" t="e">
        <f>-dom</f>
        <v>#NAME?</v>
      </c>
      <c r="I492" s="1" t="s">
        <v>4149</v>
      </c>
      <c r="J492" s="1" t="s">
        <v>4150</v>
      </c>
      <c r="K492" s="1" t="s">
        <v>4151</v>
      </c>
      <c r="L492" s="1" t="s">
        <v>4152</v>
      </c>
      <c r="M492" s="1" t="s">
        <v>4153</v>
      </c>
      <c r="N492" s="1" t="s">
        <v>4154</v>
      </c>
      <c r="O492" s="1" t="s">
        <v>4155</v>
      </c>
    </row>
    <row r="493" s="1" customFormat="1" spans="1:15">
      <c r="A493" s="1" t="s">
        <v>15</v>
      </c>
      <c r="B493" s="1" t="s">
        <v>4156</v>
      </c>
      <c r="C493" s="1" t="s">
        <v>37</v>
      </c>
      <c r="F493" s="1" t="s">
        <v>4157</v>
      </c>
      <c r="G493" s="1" t="e">
        <f>-dom</f>
        <v>#NAME?</v>
      </c>
      <c r="I493" s="1" t="s">
        <v>4158</v>
      </c>
      <c r="J493" s="1" t="s">
        <v>4159</v>
      </c>
      <c r="K493" s="1" t="s">
        <v>4160</v>
      </c>
      <c r="L493" s="1" t="s">
        <v>4161</v>
      </c>
      <c r="M493" s="1" t="s">
        <v>4162</v>
      </c>
      <c r="N493" s="1" t="s">
        <v>4163</v>
      </c>
      <c r="O493" s="1" t="s">
        <v>4164</v>
      </c>
    </row>
    <row r="494" s="1" customFormat="1" spans="1:15">
      <c r="A494" s="1" t="s">
        <v>15</v>
      </c>
      <c r="B494" s="1" t="s">
        <v>4165</v>
      </c>
      <c r="C494" s="1" t="s">
        <v>37</v>
      </c>
      <c r="F494" s="1" t="s">
        <v>4166</v>
      </c>
      <c r="G494" s="1" t="e">
        <f>-dom</f>
        <v>#NAME?</v>
      </c>
      <c r="I494" s="1" t="s">
        <v>4167</v>
      </c>
      <c r="J494" s="1" t="s">
        <v>4168</v>
      </c>
      <c r="K494" s="1" t="s">
        <v>4169</v>
      </c>
      <c r="L494" s="1" t="s">
        <v>4170</v>
      </c>
      <c r="M494" s="1" t="s">
        <v>4171</v>
      </c>
      <c r="N494" s="1" t="s">
        <v>4172</v>
      </c>
      <c r="O494" s="1" t="s">
        <v>4173</v>
      </c>
    </row>
    <row r="495" s="1" customFormat="1" spans="1:15">
      <c r="A495" s="1" t="s">
        <v>15</v>
      </c>
      <c r="B495" s="1" t="s">
        <v>4174</v>
      </c>
      <c r="C495" s="1" t="s">
        <v>37</v>
      </c>
      <c r="F495" s="1" t="s">
        <v>4175</v>
      </c>
      <c r="G495" s="1" t="e">
        <f>-dom</f>
        <v>#NAME?</v>
      </c>
      <c r="I495" s="1" t="s">
        <v>4176</v>
      </c>
      <c r="J495" s="1" t="s">
        <v>4177</v>
      </c>
      <c r="K495" s="1" t="s">
        <v>4178</v>
      </c>
      <c r="L495" s="1" t="s">
        <v>4179</v>
      </c>
      <c r="M495" s="1" t="s">
        <v>4180</v>
      </c>
      <c r="N495" s="1" t="s">
        <v>4181</v>
      </c>
      <c r="O495" s="1" t="s">
        <v>4182</v>
      </c>
    </row>
    <row r="496" s="1" customFormat="1" spans="1:15">
      <c r="A496" s="1" t="s">
        <v>15</v>
      </c>
      <c r="B496" s="1" t="s">
        <v>4183</v>
      </c>
      <c r="C496" s="1" t="s">
        <v>17</v>
      </c>
      <c r="D496" s="1" t="s">
        <v>1995</v>
      </c>
      <c r="F496" s="1" t="s">
        <v>4115</v>
      </c>
      <c r="G496" s="1" t="e">
        <f>-ate</f>
        <v>#NAME?</v>
      </c>
      <c r="I496" s="1" t="s">
        <v>4184</v>
      </c>
      <c r="J496" s="1" t="s">
        <v>4185</v>
      </c>
      <c r="K496" s="1" t="s">
        <v>4186</v>
      </c>
      <c r="L496" s="1" t="s">
        <v>4187</v>
      </c>
      <c r="M496" s="1" t="s">
        <v>4188</v>
      </c>
      <c r="N496" s="1" t="s">
        <v>4189</v>
      </c>
      <c r="O496" s="1" t="s">
        <v>4190</v>
      </c>
    </row>
    <row r="497" s="1" customFormat="1" spans="1:15">
      <c r="A497" s="1" t="s">
        <v>15</v>
      </c>
      <c r="B497" s="1" t="s">
        <v>4191</v>
      </c>
      <c r="C497" s="1" t="s">
        <v>95</v>
      </c>
      <c r="D497" s="1" t="s">
        <v>55</v>
      </c>
      <c r="F497" s="1" t="s">
        <v>4106</v>
      </c>
      <c r="G497" s="1" t="e">
        <f>-it</f>
        <v>#NAME?</v>
      </c>
      <c r="H497" s="1" t="e">
        <f>-able</f>
        <v>#NAME?</v>
      </c>
      <c r="I497" s="1" t="s">
        <v>4192</v>
      </c>
      <c r="J497" s="1" t="s">
        <v>4193</v>
      </c>
      <c r="K497" s="1" t="s">
        <v>4194</v>
      </c>
      <c r="L497" s="1" t="s">
        <v>4195</v>
      </c>
      <c r="M497" s="1" t="s">
        <v>4196</v>
      </c>
      <c r="N497" s="1" t="s">
        <v>4197</v>
      </c>
      <c r="O497" s="1" t="s">
        <v>4198</v>
      </c>
    </row>
    <row r="498" s="1" customFormat="1" spans="1:15">
      <c r="A498" s="1" t="s">
        <v>15</v>
      </c>
      <c r="B498" s="1" t="s">
        <v>4199</v>
      </c>
      <c r="C498" s="1" t="s">
        <v>965</v>
      </c>
      <c r="D498" s="1" t="s">
        <v>975</v>
      </c>
      <c r="F498" s="1" t="s">
        <v>4200</v>
      </c>
      <c r="G498" s="1" t="s">
        <v>4201</v>
      </c>
      <c r="I498" s="1" t="s">
        <v>4202</v>
      </c>
      <c r="J498" s="1" t="s">
        <v>4203</v>
      </c>
      <c r="K498" s="1" t="s">
        <v>4204</v>
      </c>
      <c r="L498" s="1" t="s">
        <v>4205</v>
      </c>
      <c r="M498" s="1" t="s">
        <v>4206</v>
      </c>
      <c r="N498" s="1" t="s">
        <v>4207</v>
      </c>
      <c r="O498" s="1" t="s">
        <v>4208</v>
      </c>
    </row>
    <row r="499" s="1" customFormat="1" spans="1:15">
      <c r="A499" s="1" t="s">
        <v>15</v>
      </c>
      <c r="B499" s="1" t="s">
        <v>4209</v>
      </c>
      <c r="C499" s="1" t="s">
        <v>17</v>
      </c>
      <c r="D499" s="1" t="s">
        <v>565</v>
      </c>
      <c r="F499" s="1" t="s">
        <v>4200</v>
      </c>
      <c r="G499" s="1" t="e">
        <f>-ate</f>
        <v>#NAME?</v>
      </c>
      <c r="I499" s="1" t="s">
        <v>4210</v>
      </c>
      <c r="J499" s="1" t="s">
        <v>4211</v>
      </c>
      <c r="K499" s="1" t="s">
        <v>4212</v>
      </c>
      <c r="L499" s="1" t="s">
        <v>4213</v>
      </c>
      <c r="M499" s="1" t="s">
        <v>4214</v>
      </c>
      <c r="N499" s="1" t="s">
        <v>4215</v>
      </c>
      <c r="O499" s="1" t="s">
        <v>4216</v>
      </c>
    </row>
    <row r="500" s="1" customFormat="1" spans="1:15">
      <c r="A500" s="1" t="s">
        <v>15</v>
      </c>
      <c r="B500" s="1" t="s">
        <v>4217</v>
      </c>
      <c r="C500" s="1" t="s">
        <v>17</v>
      </c>
      <c r="D500" s="1" t="s">
        <v>4218</v>
      </c>
      <c r="F500" s="1" t="s">
        <v>4200</v>
      </c>
      <c r="G500" s="1" t="s">
        <v>4201</v>
      </c>
      <c r="I500" s="1" t="s">
        <v>4219</v>
      </c>
      <c r="J500" s="1" t="s">
        <v>4220</v>
      </c>
      <c r="K500" s="1" t="s">
        <v>4221</v>
      </c>
      <c r="L500" s="1" t="s">
        <v>4222</v>
      </c>
      <c r="M500" s="1" t="s">
        <v>4223</v>
      </c>
      <c r="N500" s="1" t="s">
        <v>4224</v>
      </c>
      <c r="O500" s="1" t="s">
        <v>4225</v>
      </c>
    </row>
    <row r="501" s="1" customFormat="1" spans="1:15">
      <c r="A501" s="1" t="s">
        <v>15</v>
      </c>
      <c r="B501" s="1" t="s">
        <v>4226</v>
      </c>
      <c r="C501" s="1" t="s">
        <v>17</v>
      </c>
      <c r="D501" s="1" t="s">
        <v>994</v>
      </c>
      <c r="F501" s="1" t="s">
        <v>4200</v>
      </c>
      <c r="G501" s="1" t="s">
        <v>4201</v>
      </c>
      <c r="I501" s="1" t="s">
        <v>4227</v>
      </c>
      <c r="J501" s="1" t="s">
        <v>4228</v>
      </c>
      <c r="K501" s="1" t="s">
        <v>4229</v>
      </c>
      <c r="L501" s="1" t="s">
        <v>4230</v>
      </c>
      <c r="M501" s="1" t="s">
        <v>4231</v>
      </c>
      <c r="N501" s="1" t="s">
        <v>4232</v>
      </c>
      <c r="O501" s="1" t="s">
        <v>4233</v>
      </c>
    </row>
    <row r="502" s="1" customFormat="1" spans="1:15">
      <c r="A502" s="1" t="s">
        <v>15</v>
      </c>
      <c r="B502" s="1" t="s">
        <v>4234</v>
      </c>
      <c r="C502" s="1" t="s">
        <v>965</v>
      </c>
      <c r="D502" s="1" t="s">
        <v>46</v>
      </c>
      <c r="F502" s="1" t="s">
        <v>4235</v>
      </c>
      <c r="I502" s="1" t="s">
        <v>4236</v>
      </c>
      <c r="J502" s="1" t="s">
        <v>4237</v>
      </c>
      <c r="K502" s="1" t="s">
        <v>4238</v>
      </c>
      <c r="L502" s="1" t="s">
        <v>4239</v>
      </c>
      <c r="M502" s="1" t="s">
        <v>4240</v>
      </c>
      <c r="N502" s="1" t="s">
        <v>4241</v>
      </c>
      <c r="O502" s="1" t="s">
        <v>4242</v>
      </c>
    </row>
    <row r="503" s="1" customFormat="1" spans="1:15">
      <c r="A503" s="1" t="s">
        <v>15</v>
      </c>
      <c r="B503" s="1" t="s">
        <v>4243</v>
      </c>
      <c r="C503" s="1" t="s">
        <v>37</v>
      </c>
      <c r="D503" s="1" t="s">
        <v>975</v>
      </c>
      <c r="F503" s="1" t="s">
        <v>4235</v>
      </c>
      <c r="I503" s="1" t="s">
        <v>4244</v>
      </c>
      <c r="J503" s="1" t="s">
        <v>4245</v>
      </c>
      <c r="K503" s="1" t="s">
        <v>4246</v>
      </c>
      <c r="L503" s="1" t="s">
        <v>4247</v>
      </c>
      <c r="M503" s="1" t="s">
        <v>4248</v>
      </c>
      <c r="N503" s="1" t="s">
        <v>4249</v>
      </c>
      <c r="O503" s="1" t="s">
        <v>4250</v>
      </c>
    </row>
    <row r="504" s="1" customFormat="1" spans="1:15">
      <c r="A504" s="1" t="s">
        <v>15</v>
      </c>
      <c r="B504" s="1" t="s">
        <v>4251</v>
      </c>
      <c r="C504" s="1" t="s">
        <v>17</v>
      </c>
      <c r="D504" s="1" t="s">
        <v>55</v>
      </c>
      <c r="F504" s="1" t="s">
        <v>4200</v>
      </c>
      <c r="G504" s="1" t="s">
        <v>4201</v>
      </c>
      <c r="I504" s="1" t="s">
        <v>4252</v>
      </c>
      <c r="J504" s="1" t="s">
        <v>4253</v>
      </c>
      <c r="K504" s="1" t="s">
        <v>4254</v>
      </c>
      <c r="L504" s="1" t="s">
        <v>4255</v>
      </c>
      <c r="M504" s="1" t="s">
        <v>4256</v>
      </c>
      <c r="N504" s="1" t="s">
        <v>4257</v>
      </c>
      <c r="O504" s="1" t="s">
        <v>4258</v>
      </c>
    </row>
    <row r="505" s="1" customFormat="1" spans="1:15">
      <c r="A505" s="1" t="s">
        <v>15</v>
      </c>
      <c r="B505" s="1" t="s">
        <v>4259</v>
      </c>
      <c r="C505" s="1" t="s">
        <v>17</v>
      </c>
      <c r="D505" s="1" t="s">
        <v>582</v>
      </c>
      <c r="F505" s="1" t="s">
        <v>4200</v>
      </c>
      <c r="G505" s="1" t="s">
        <v>4201</v>
      </c>
      <c r="I505" s="1" t="s">
        <v>4260</v>
      </c>
      <c r="J505" s="1" t="s">
        <v>4261</v>
      </c>
      <c r="K505" s="1" t="s">
        <v>4262</v>
      </c>
      <c r="L505" s="1" t="s">
        <v>4263</v>
      </c>
      <c r="M505" s="1" t="s">
        <v>4264</v>
      </c>
      <c r="N505" s="1" t="s">
        <v>4265</v>
      </c>
      <c r="O505" s="1" t="s">
        <v>4266</v>
      </c>
    </row>
    <row r="506" s="1" customFormat="1" spans="1:15">
      <c r="A506" s="1" t="s">
        <v>15</v>
      </c>
      <c r="B506" s="1" t="s">
        <v>4267</v>
      </c>
      <c r="C506" s="1" t="s">
        <v>37</v>
      </c>
      <c r="D506" s="1" t="s">
        <v>994</v>
      </c>
      <c r="F506" s="1" t="s">
        <v>4235</v>
      </c>
      <c r="G506" s="1" t="e">
        <f>-ion</f>
        <v>#NAME?</v>
      </c>
      <c r="I506" s="1" t="s">
        <v>4268</v>
      </c>
      <c r="J506" s="1" t="s">
        <v>4269</v>
      </c>
      <c r="K506" s="1" t="s">
        <v>4270</v>
      </c>
      <c r="L506" s="1" t="s">
        <v>4271</v>
      </c>
      <c r="M506" s="1" t="s">
        <v>4272</v>
      </c>
      <c r="N506" s="1" t="s">
        <v>4273</v>
      </c>
      <c r="O506" s="1" t="s">
        <v>4274</v>
      </c>
    </row>
    <row r="507" s="1" customFormat="1" spans="1:15">
      <c r="A507" s="1" t="s">
        <v>15</v>
      </c>
      <c r="B507" s="1" t="s">
        <v>4275</v>
      </c>
      <c r="C507" s="1" t="s">
        <v>37</v>
      </c>
      <c r="D507" s="1" t="s">
        <v>46</v>
      </c>
      <c r="F507" s="1" t="s">
        <v>4235</v>
      </c>
      <c r="G507" s="1" t="e">
        <f>-_xleta.or</f>
        <v>#VALUE!</v>
      </c>
      <c r="I507" s="1" t="s">
        <v>4276</v>
      </c>
      <c r="J507" s="1" t="s">
        <v>4277</v>
      </c>
      <c r="K507" s="1" t="s">
        <v>4278</v>
      </c>
      <c r="L507" s="1" t="s">
        <v>4279</v>
      </c>
      <c r="M507" s="1" t="s">
        <v>4280</v>
      </c>
      <c r="N507" s="1" t="s">
        <v>4281</v>
      </c>
      <c r="O507" s="1" t="s">
        <v>4282</v>
      </c>
    </row>
    <row r="508" s="1" customFormat="1" spans="1:15">
      <c r="A508" s="1" t="s">
        <v>15</v>
      </c>
      <c r="B508" s="1" t="s">
        <v>4283</v>
      </c>
      <c r="C508" s="1" t="s">
        <v>37</v>
      </c>
      <c r="D508" s="1" t="s">
        <v>4218</v>
      </c>
      <c r="F508" s="1" t="s">
        <v>4235</v>
      </c>
      <c r="G508" s="1" t="e">
        <f>-ion</f>
        <v>#NAME?</v>
      </c>
      <c r="I508" s="1" t="s">
        <v>4284</v>
      </c>
      <c r="J508" s="1" t="s">
        <v>4285</v>
      </c>
      <c r="K508" s="1" t="s">
        <v>4286</v>
      </c>
      <c r="L508" s="1" t="s">
        <v>4287</v>
      </c>
      <c r="M508" s="1" t="s">
        <v>4288</v>
      </c>
      <c r="N508" s="1" t="s">
        <v>4289</v>
      </c>
      <c r="O508" s="1" t="s">
        <v>4290</v>
      </c>
    </row>
    <row r="509" s="1" customFormat="1" spans="1:15">
      <c r="A509" s="1" t="s">
        <v>15</v>
      </c>
      <c r="B509" s="1" t="s">
        <v>4291</v>
      </c>
      <c r="C509" s="1" t="s">
        <v>17</v>
      </c>
      <c r="D509" s="1" t="s">
        <v>3113</v>
      </c>
      <c r="F509" s="1" t="s">
        <v>4235</v>
      </c>
      <c r="I509" s="1" t="s">
        <v>4292</v>
      </c>
      <c r="J509" s="1" t="s">
        <v>4293</v>
      </c>
      <c r="K509" s="1" t="s">
        <v>4294</v>
      </c>
      <c r="L509" s="1" t="s">
        <v>4295</v>
      </c>
      <c r="M509" s="1" t="s">
        <v>4296</v>
      </c>
      <c r="N509" s="1" t="s">
        <v>4297</v>
      </c>
      <c r="O509" s="1" t="s">
        <v>4298</v>
      </c>
    </row>
    <row r="510" s="1" customFormat="1" spans="1:15">
      <c r="A510" s="1" t="s">
        <v>15</v>
      </c>
      <c r="B510" s="1" t="s">
        <v>4299</v>
      </c>
      <c r="C510" s="1" t="s">
        <v>95</v>
      </c>
      <c r="F510" s="1" t="s">
        <v>4300</v>
      </c>
      <c r="G510" s="1" t="e">
        <f>-ic</f>
        <v>#NAME?</v>
      </c>
      <c r="I510" s="1" t="s">
        <v>4301</v>
      </c>
      <c r="J510" s="1" t="s">
        <v>4302</v>
      </c>
      <c r="K510" s="1" t="s">
        <v>4303</v>
      </c>
      <c r="L510" s="1" t="s">
        <v>4304</v>
      </c>
      <c r="M510" s="1" t="s">
        <v>4305</v>
      </c>
      <c r="N510" s="1" t="s">
        <v>4306</v>
      </c>
      <c r="O510" s="1" t="s">
        <v>4307</v>
      </c>
    </row>
    <row r="511" s="1" customFormat="1" spans="1:15">
      <c r="A511" s="1" t="s">
        <v>15</v>
      </c>
      <c r="B511" s="1" t="s">
        <v>4308</v>
      </c>
      <c r="C511" s="1" t="s">
        <v>37</v>
      </c>
      <c r="F511" s="1" t="s">
        <v>4309</v>
      </c>
      <c r="G511" s="1" t="e">
        <f>-asty</f>
        <v>#NAME?</v>
      </c>
      <c r="I511" s="1" t="s">
        <v>4310</v>
      </c>
      <c r="J511" s="1" t="s">
        <v>4311</v>
      </c>
      <c r="K511" s="1" t="s">
        <v>4312</v>
      </c>
      <c r="L511" s="1" t="s">
        <v>4313</v>
      </c>
      <c r="M511" s="1" t="s">
        <v>4314</v>
      </c>
      <c r="N511" s="1" t="s">
        <v>4315</v>
      </c>
      <c r="O511" s="1" t="s">
        <v>4316</v>
      </c>
    </row>
    <row r="512" s="1" customFormat="1" spans="1:15">
      <c r="A512" s="1" t="s">
        <v>15</v>
      </c>
      <c r="B512" s="1" t="s">
        <v>4317</v>
      </c>
      <c r="C512" s="1" t="s">
        <v>37</v>
      </c>
      <c r="F512" s="1" t="s">
        <v>4300</v>
      </c>
      <c r="G512" s="1" t="e">
        <f>-ite</f>
        <v>#NAME?</v>
      </c>
      <c r="I512" s="1" t="s">
        <v>4318</v>
      </c>
      <c r="J512" s="1" t="s">
        <v>4319</v>
      </c>
      <c r="K512" s="1" t="s">
        <v>4320</v>
      </c>
      <c r="L512" s="1" t="s">
        <v>4321</v>
      </c>
      <c r="M512" s="1" t="s">
        <v>4322</v>
      </c>
      <c r="N512" s="1" t="s">
        <v>4323</v>
      </c>
      <c r="O512" s="1" t="s">
        <v>4324</v>
      </c>
    </row>
    <row r="513" s="1" customFormat="1" spans="1:15">
      <c r="A513" s="1" t="s">
        <v>15</v>
      </c>
      <c r="B513" s="1" t="s">
        <v>4325</v>
      </c>
      <c r="C513" s="1" t="s">
        <v>37</v>
      </c>
      <c r="F513" s="1" t="s">
        <v>4325</v>
      </c>
      <c r="I513" s="1" t="s">
        <v>4326</v>
      </c>
      <c r="J513" s="1" t="s">
        <v>4327</v>
      </c>
      <c r="K513" s="1" t="s">
        <v>4328</v>
      </c>
      <c r="L513" s="1" t="s">
        <v>4329</v>
      </c>
      <c r="M513" s="1" t="s">
        <v>4330</v>
      </c>
      <c r="N513" s="1" t="s">
        <v>4331</v>
      </c>
      <c r="O513" s="1" t="s">
        <v>4332</v>
      </c>
    </row>
    <row r="514" s="1" customFormat="1" spans="1:15">
      <c r="A514" s="1" t="s">
        <v>15</v>
      </c>
      <c r="B514" s="1" t="s">
        <v>4333</v>
      </c>
      <c r="C514" s="1" t="s">
        <v>37</v>
      </c>
      <c r="D514" s="1" t="s">
        <v>4334</v>
      </c>
      <c r="F514" s="1" t="s">
        <v>4300</v>
      </c>
      <c r="G514" s="1" t="e">
        <f>-ics</f>
        <v>#NAME?</v>
      </c>
      <c r="I514" s="1" t="s">
        <v>4335</v>
      </c>
      <c r="K514" s="1" t="s">
        <v>4336</v>
      </c>
      <c r="L514" s="1" t="s">
        <v>4337</v>
      </c>
      <c r="M514" s="1" t="s">
        <v>4338</v>
      </c>
      <c r="N514" s="1" t="s">
        <v>4339</v>
      </c>
      <c r="O514" s="1" t="s">
        <v>4340</v>
      </c>
    </row>
    <row r="515" s="1" customFormat="1" spans="1:15">
      <c r="A515" s="1" t="s">
        <v>15</v>
      </c>
      <c r="B515" s="1" t="s">
        <v>4341</v>
      </c>
      <c r="C515" s="1" t="s">
        <v>37</v>
      </c>
      <c r="D515" s="1" t="s">
        <v>4342</v>
      </c>
      <c r="F515" s="1" t="s">
        <v>4300</v>
      </c>
      <c r="G515" s="1" t="e">
        <f>-ics</f>
        <v>#NAME?</v>
      </c>
      <c r="I515" s="1" t="s">
        <v>4343</v>
      </c>
      <c r="K515" s="1" t="s">
        <v>4344</v>
      </c>
      <c r="L515" s="1" t="s">
        <v>4345</v>
      </c>
      <c r="M515" s="1" t="s">
        <v>4346</v>
      </c>
      <c r="N515" s="1" t="s">
        <v>4347</v>
      </c>
      <c r="O515" s="1" t="s">
        <v>4348</v>
      </c>
    </row>
    <row r="516" s="1" customFormat="1" spans="1:15">
      <c r="A516" s="1" t="s">
        <v>15</v>
      </c>
      <c r="B516" s="1" t="s">
        <v>4349</v>
      </c>
      <c r="C516" s="1" t="s">
        <v>37</v>
      </c>
      <c r="F516" s="1" t="s">
        <v>4300</v>
      </c>
      <c r="G516" s="1" t="e">
        <f>-ism</f>
        <v>#NAME?</v>
      </c>
      <c r="I516" s="1" t="s">
        <v>4350</v>
      </c>
      <c r="K516" s="1" t="s">
        <v>4351</v>
      </c>
      <c r="L516" s="1" t="s">
        <v>4352</v>
      </c>
      <c r="M516" s="1" t="s">
        <v>4353</v>
      </c>
      <c r="N516" s="1" t="s">
        <v>4354</v>
      </c>
      <c r="O516" s="1" t="s">
        <v>4355</v>
      </c>
    </row>
    <row r="517" s="1" customFormat="1" spans="1:15">
      <c r="A517" s="1" t="s">
        <v>15</v>
      </c>
      <c r="B517" s="1" t="s">
        <v>4356</v>
      </c>
      <c r="C517" s="1" t="s">
        <v>37</v>
      </c>
      <c r="D517" s="1" t="s">
        <v>4357</v>
      </c>
      <c r="F517" s="1" t="s">
        <v>4300</v>
      </c>
      <c r="G517" s="1" t="e">
        <f>-ics</f>
        <v>#NAME?</v>
      </c>
      <c r="I517" s="1" t="s">
        <v>4358</v>
      </c>
      <c r="K517" s="1" t="s">
        <v>4359</v>
      </c>
      <c r="L517" s="1" t="s">
        <v>4360</v>
      </c>
      <c r="M517" s="1" t="s">
        <v>4361</v>
      </c>
      <c r="N517" s="1" t="s">
        <v>4362</v>
      </c>
      <c r="O517" s="1" t="s">
        <v>4363</v>
      </c>
    </row>
    <row r="518" s="1" customFormat="1" spans="1:15">
      <c r="A518" s="1" t="s">
        <v>15</v>
      </c>
      <c r="B518" s="1" t="s">
        <v>4364</v>
      </c>
      <c r="C518" s="1" t="s">
        <v>95</v>
      </c>
      <c r="D518" s="1" t="s">
        <v>1313</v>
      </c>
      <c r="F518" s="1" t="s">
        <v>4300</v>
      </c>
      <c r="G518" s="1" t="e">
        <f>-ic</f>
        <v>#NAME?</v>
      </c>
      <c r="I518" s="1" t="s">
        <v>4365</v>
      </c>
      <c r="K518" s="1" t="s">
        <v>4366</v>
      </c>
      <c r="L518" s="1" t="s">
        <v>4367</v>
      </c>
      <c r="M518" s="1" t="s">
        <v>4368</v>
      </c>
      <c r="N518" s="1" t="s">
        <v>4369</v>
      </c>
      <c r="O518" s="1" t="s">
        <v>4370</v>
      </c>
    </row>
    <row r="519" s="1" customFormat="1" spans="1:15">
      <c r="A519" s="1" t="s">
        <v>15</v>
      </c>
      <c r="B519" s="1" t="s">
        <v>4371</v>
      </c>
      <c r="C519" s="1" t="s">
        <v>37</v>
      </c>
      <c r="F519" s="1" t="s">
        <v>4309</v>
      </c>
      <c r="G519" s="1" t="e">
        <f>-ast</f>
        <v>#NAME?</v>
      </c>
      <c r="I519" s="1" t="s">
        <v>4372</v>
      </c>
      <c r="K519" s="1" t="s">
        <v>4373</v>
      </c>
      <c r="L519" s="1" t="s">
        <v>4374</v>
      </c>
      <c r="M519" s="1" t="s">
        <v>4375</v>
      </c>
      <c r="N519" s="1" t="s">
        <v>4376</v>
      </c>
      <c r="O519" s="1" t="s">
        <v>4377</v>
      </c>
    </row>
    <row r="520" s="1" customFormat="1" spans="1:15">
      <c r="A520" s="1" t="s">
        <v>15</v>
      </c>
      <c r="B520" s="1" t="s">
        <v>4378</v>
      </c>
      <c r="C520" s="1" t="s">
        <v>95</v>
      </c>
      <c r="F520" s="1" t="s">
        <v>2229</v>
      </c>
      <c r="G520" s="1" t="e">
        <f>-al</f>
        <v>#NAME?</v>
      </c>
      <c r="I520" s="1" t="s">
        <v>4379</v>
      </c>
      <c r="J520" s="1" t="s">
        <v>4380</v>
      </c>
      <c r="K520" s="1" t="s">
        <v>4381</v>
      </c>
      <c r="L520" s="1" t="s">
        <v>4382</v>
      </c>
      <c r="M520" s="1" t="s">
        <v>4383</v>
      </c>
      <c r="N520" s="1" t="s">
        <v>4384</v>
      </c>
      <c r="O520" s="1" t="s">
        <v>4385</v>
      </c>
    </row>
    <row r="521" s="1" customFormat="1" spans="1:15">
      <c r="A521" s="1" t="s">
        <v>15</v>
      </c>
      <c r="B521" s="1" t="s">
        <v>4386</v>
      </c>
      <c r="C521" s="1" t="s">
        <v>37</v>
      </c>
      <c r="F521" s="1" t="s">
        <v>2229</v>
      </c>
      <c r="G521" s="1" t="e">
        <f>-is</f>
        <v>#NAME?</v>
      </c>
      <c r="I521" s="1" t="s">
        <v>4387</v>
      </c>
      <c r="J521" s="1" t="s">
        <v>4388</v>
      </c>
      <c r="K521" s="1" t="s">
        <v>4389</v>
      </c>
      <c r="L521" s="1" t="s">
        <v>4390</v>
      </c>
      <c r="M521" s="1" t="s">
        <v>4391</v>
      </c>
      <c r="N521" s="1" t="s">
        <v>4392</v>
      </c>
      <c r="O521" s="1" t="s">
        <v>4393</v>
      </c>
    </row>
    <row r="522" s="1" customFormat="1" spans="1:15">
      <c r="A522" s="1" t="s">
        <v>15</v>
      </c>
      <c r="B522" s="1" t="s">
        <v>2650</v>
      </c>
      <c r="C522" s="1" t="s">
        <v>37</v>
      </c>
      <c r="D522" s="1" t="s">
        <v>470</v>
      </c>
      <c r="F522" s="1" t="s">
        <v>2229</v>
      </c>
      <c r="G522" s="1" t="e">
        <f>-is</f>
        <v>#NAME?</v>
      </c>
      <c r="I522" s="1" t="s">
        <v>4394</v>
      </c>
      <c r="J522" s="1" t="s">
        <v>2652</v>
      </c>
      <c r="K522" s="1" t="s">
        <v>2653</v>
      </c>
      <c r="L522" s="1" t="s">
        <v>4395</v>
      </c>
      <c r="M522" s="1" t="s">
        <v>4396</v>
      </c>
      <c r="N522" s="1" t="s">
        <v>4397</v>
      </c>
      <c r="O522" s="1" t="s">
        <v>4398</v>
      </c>
    </row>
    <row r="523" s="1" customFormat="1" spans="1:15">
      <c r="A523" s="1" t="s">
        <v>15</v>
      </c>
      <c r="B523" s="1" t="s">
        <v>4399</v>
      </c>
      <c r="C523" s="1" t="s">
        <v>95</v>
      </c>
      <c r="D523" s="1" t="s">
        <v>4400</v>
      </c>
      <c r="F523" s="1" t="s">
        <v>2229</v>
      </c>
      <c r="G523" s="1" t="e">
        <f>-ic</f>
        <v>#NAME?</v>
      </c>
      <c r="I523" s="1" t="s">
        <v>4401</v>
      </c>
      <c r="J523" s="1" t="s">
        <v>4402</v>
      </c>
      <c r="K523" s="1" t="s">
        <v>4403</v>
      </c>
      <c r="L523" s="1" t="s">
        <v>4404</v>
      </c>
      <c r="M523" s="1" t="s">
        <v>4405</v>
      </c>
      <c r="N523" s="1" t="s">
        <v>4406</v>
      </c>
      <c r="O523" s="1" t="s">
        <v>4407</v>
      </c>
    </row>
    <row r="524" s="1" customFormat="1" spans="1:15">
      <c r="A524" s="1" t="s">
        <v>15</v>
      </c>
      <c r="B524" s="1" t="s">
        <v>4408</v>
      </c>
      <c r="C524" s="1" t="s">
        <v>37</v>
      </c>
      <c r="F524" s="1" t="s">
        <v>4409</v>
      </c>
      <c r="G524" s="1" t="e">
        <f>-logist</f>
        <v>#NAME?</v>
      </c>
      <c r="I524" s="1" t="s">
        <v>4410</v>
      </c>
      <c r="J524" s="1" t="s">
        <v>4411</v>
      </c>
      <c r="K524" s="1" t="s">
        <v>4412</v>
      </c>
      <c r="L524" s="1" t="s">
        <v>4413</v>
      </c>
      <c r="M524" s="1" t="s">
        <v>4414</v>
      </c>
      <c r="N524" s="1" t="s">
        <v>4415</v>
      </c>
      <c r="O524" s="1" t="s">
        <v>4416</v>
      </c>
    </row>
    <row r="525" s="1" customFormat="1" spans="1:15">
      <c r="A525" s="1" t="s">
        <v>15</v>
      </c>
      <c r="B525" s="1" t="s">
        <v>4417</v>
      </c>
      <c r="C525" s="1" t="s">
        <v>37</v>
      </c>
      <c r="F525" s="1" t="s">
        <v>4409</v>
      </c>
      <c r="G525" s="1" t="e">
        <f>-logy</f>
        <v>#NAME?</v>
      </c>
      <c r="I525" s="1" t="s">
        <v>4418</v>
      </c>
      <c r="J525" s="1" t="s">
        <v>4419</v>
      </c>
      <c r="K525" s="1" t="s">
        <v>4420</v>
      </c>
      <c r="L525" s="1" t="s">
        <v>4421</v>
      </c>
      <c r="M525" s="1" t="s">
        <v>4422</v>
      </c>
      <c r="N525" s="1" t="s">
        <v>4423</v>
      </c>
      <c r="O525" s="1" t="s">
        <v>4424</v>
      </c>
    </row>
    <row r="526" s="1" customFormat="1" spans="1:15">
      <c r="A526" s="1" t="s">
        <v>15</v>
      </c>
      <c r="B526" s="1" t="s">
        <v>4425</v>
      </c>
      <c r="C526" s="1" t="s">
        <v>37</v>
      </c>
      <c r="D526" s="1" t="s">
        <v>4426</v>
      </c>
      <c r="F526" s="1" t="s">
        <v>2229</v>
      </c>
      <c r="I526" s="1" t="s">
        <v>4427</v>
      </c>
      <c r="J526" s="1" t="s">
        <v>4428</v>
      </c>
      <c r="K526" s="1" t="s">
        <v>4429</v>
      </c>
      <c r="L526" s="1" t="s">
        <v>4430</v>
      </c>
      <c r="M526" s="1" t="s">
        <v>4431</v>
      </c>
      <c r="N526" s="1" t="s">
        <v>4432</v>
      </c>
      <c r="O526" s="1" t="s">
        <v>4433</v>
      </c>
    </row>
    <row r="527" s="1" customFormat="1" spans="1:15">
      <c r="A527" s="1" t="s">
        <v>15</v>
      </c>
      <c r="B527" s="1" t="s">
        <v>4434</v>
      </c>
      <c r="C527" s="1" t="s">
        <v>37</v>
      </c>
      <c r="D527" s="1" t="s">
        <v>4435</v>
      </c>
      <c r="F527" s="1" t="s">
        <v>2229</v>
      </c>
      <c r="G527" s="1" t="e">
        <f>-y</f>
        <v>#NAME?</v>
      </c>
      <c r="I527" s="1" t="s">
        <v>4436</v>
      </c>
      <c r="J527" s="1" t="s">
        <v>4437</v>
      </c>
      <c r="K527" s="1" t="s">
        <v>4438</v>
      </c>
      <c r="L527" s="1" t="s">
        <v>4439</v>
      </c>
      <c r="M527" s="1" t="s">
        <v>4440</v>
      </c>
      <c r="N527" s="1" t="s">
        <v>4441</v>
      </c>
      <c r="O527" s="1" t="s">
        <v>4442</v>
      </c>
    </row>
    <row r="528" s="1" customFormat="1" spans="1:15">
      <c r="A528" s="1" t="s">
        <v>15</v>
      </c>
      <c r="B528" s="1" t="s">
        <v>4443</v>
      </c>
      <c r="C528" s="1" t="s">
        <v>37</v>
      </c>
      <c r="F528" s="1" t="s">
        <v>4444</v>
      </c>
      <c r="G528" s="1" t="e">
        <f>-itis</f>
        <v>#NAME?</v>
      </c>
      <c r="I528" s="1" t="s">
        <v>4445</v>
      </c>
      <c r="J528" s="1" t="s">
        <v>4446</v>
      </c>
      <c r="K528" s="1" t="s">
        <v>4447</v>
      </c>
      <c r="L528" s="1" t="s">
        <v>4448</v>
      </c>
      <c r="M528" s="1" t="s">
        <v>4449</v>
      </c>
      <c r="N528" s="1" t="s">
        <v>4450</v>
      </c>
      <c r="O528" s="1" t="s">
        <v>4451</v>
      </c>
    </row>
    <row r="529" s="1" customFormat="1" spans="1:15">
      <c r="A529" s="1" t="s">
        <v>15</v>
      </c>
      <c r="B529" s="1" t="s">
        <v>4452</v>
      </c>
      <c r="C529" s="1" t="s">
        <v>37</v>
      </c>
      <c r="D529" s="1" t="s">
        <v>4453</v>
      </c>
      <c r="F529" s="1" t="s">
        <v>2229</v>
      </c>
      <c r="I529" s="1" t="s">
        <v>4454</v>
      </c>
      <c r="J529" s="1" t="s">
        <v>4455</v>
      </c>
      <c r="K529" s="1" t="s">
        <v>4456</v>
      </c>
      <c r="L529" s="1" t="s">
        <v>4457</v>
      </c>
      <c r="M529" s="1" t="s">
        <v>4458</v>
      </c>
      <c r="N529" s="1" t="s">
        <v>4459</v>
      </c>
      <c r="O529" s="1" t="s">
        <v>4460</v>
      </c>
    </row>
    <row r="530" s="1" customFormat="1" spans="1:15">
      <c r="A530" s="1" t="s">
        <v>15</v>
      </c>
      <c r="B530" s="1" t="s">
        <v>4461</v>
      </c>
      <c r="C530" s="1" t="s">
        <v>37</v>
      </c>
      <c r="F530" s="1" t="s">
        <v>2624</v>
      </c>
      <c r="G530" s="1" t="s">
        <v>250</v>
      </c>
      <c r="H530" s="1" t="e">
        <f>-cracy</f>
        <v>#NAME?</v>
      </c>
      <c r="I530" s="1" t="s">
        <v>4462</v>
      </c>
      <c r="J530" s="1" t="s">
        <v>4463</v>
      </c>
      <c r="K530" s="1" t="s">
        <v>4464</v>
      </c>
      <c r="L530" s="1" t="s">
        <v>4465</v>
      </c>
      <c r="M530" s="1" t="s">
        <v>4466</v>
      </c>
      <c r="N530" s="1" t="s">
        <v>4467</v>
      </c>
      <c r="O530" s="1" t="s">
        <v>4468</v>
      </c>
    </row>
    <row r="531" s="1" customFormat="1" spans="1:15">
      <c r="A531" s="1" t="s">
        <v>15</v>
      </c>
      <c r="B531" s="1" t="s">
        <v>4469</v>
      </c>
      <c r="C531" s="1" t="s">
        <v>37</v>
      </c>
      <c r="F531" s="1" t="s">
        <v>2624</v>
      </c>
      <c r="G531" s="1" t="s">
        <v>250</v>
      </c>
      <c r="H531" s="1" t="e">
        <f>-crat</f>
        <v>#NAME?</v>
      </c>
      <c r="I531" s="1" t="s">
        <v>4470</v>
      </c>
      <c r="J531" s="1" t="s">
        <v>4471</v>
      </c>
      <c r="K531" s="1" t="s">
        <v>4472</v>
      </c>
      <c r="L531" s="1" t="s">
        <v>4473</v>
      </c>
      <c r="M531" s="1" t="s">
        <v>4474</v>
      </c>
      <c r="N531" s="1" t="s">
        <v>4475</v>
      </c>
      <c r="O531" s="1" t="s">
        <v>4476</v>
      </c>
    </row>
    <row r="532" s="1" customFormat="1" spans="1:15">
      <c r="A532" s="1" t="s">
        <v>15</v>
      </c>
      <c r="B532" s="1" t="s">
        <v>1368</v>
      </c>
      <c r="C532" s="1" t="s">
        <v>37</v>
      </c>
      <c r="F532" s="1" t="s">
        <v>2624</v>
      </c>
      <c r="G532" s="1" t="s">
        <v>250</v>
      </c>
      <c r="H532" s="1" t="e">
        <f>-graphy</f>
        <v>#NAME?</v>
      </c>
      <c r="I532" s="1" t="s">
        <v>4477</v>
      </c>
      <c r="J532" s="1" t="s">
        <v>1371</v>
      </c>
      <c r="K532" s="1" t="s">
        <v>1372</v>
      </c>
      <c r="L532" s="1" t="s">
        <v>4478</v>
      </c>
      <c r="M532" s="1" t="s">
        <v>4479</v>
      </c>
      <c r="N532" s="1" t="s">
        <v>4480</v>
      </c>
      <c r="O532" s="1" t="s">
        <v>4481</v>
      </c>
    </row>
    <row r="533" s="1" customFormat="1" spans="1:15">
      <c r="A533" s="1" t="s">
        <v>15</v>
      </c>
      <c r="B533" s="1" t="s">
        <v>4482</v>
      </c>
      <c r="C533" s="1" t="s">
        <v>95</v>
      </c>
      <c r="F533" s="1" t="s">
        <v>2624</v>
      </c>
      <c r="G533" s="1" t="s">
        <v>250</v>
      </c>
      <c r="H533" s="1" t="e">
        <f>-graphic</f>
        <v>#NAME?</v>
      </c>
      <c r="I533" s="1" t="s">
        <v>4483</v>
      </c>
      <c r="J533" s="1" t="s">
        <v>4484</v>
      </c>
      <c r="K533" s="1" t="s">
        <v>4485</v>
      </c>
      <c r="L533" s="1" t="s">
        <v>4486</v>
      </c>
      <c r="M533" s="1" t="s">
        <v>4487</v>
      </c>
      <c r="N533" s="1" t="s">
        <v>4488</v>
      </c>
      <c r="O533" s="1" t="s">
        <v>4489</v>
      </c>
    </row>
    <row r="534" s="1" customFormat="1" spans="1:15">
      <c r="A534" s="1" t="s">
        <v>15</v>
      </c>
      <c r="B534" s="1" t="s">
        <v>2623</v>
      </c>
      <c r="C534" s="1" t="s">
        <v>658</v>
      </c>
      <c r="D534" s="1" t="s">
        <v>470</v>
      </c>
      <c r="F534" s="1" t="s">
        <v>2624</v>
      </c>
      <c r="G534" s="1" t="e">
        <f>-ic</f>
        <v>#NAME?</v>
      </c>
      <c r="I534" s="1" t="s">
        <v>4490</v>
      </c>
      <c r="J534" s="1" t="s">
        <v>2626</v>
      </c>
      <c r="K534" s="1" t="s">
        <v>2627</v>
      </c>
      <c r="L534" s="1" t="s">
        <v>4491</v>
      </c>
      <c r="M534" s="1" t="s">
        <v>4492</v>
      </c>
      <c r="N534" s="1" t="s">
        <v>4493</v>
      </c>
      <c r="O534" s="1" t="s">
        <v>4494</v>
      </c>
    </row>
    <row r="535" s="1" customFormat="1" spans="1:15">
      <c r="A535" s="1" t="s">
        <v>15</v>
      </c>
      <c r="B535" s="1" t="s">
        <v>4495</v>
      </c>
      <c r="C535" s="1" t="s">
        <v>658</v>
      </c>
      <c r="D535" s="1" t="s">
        <v>4496</v>
      </c>
      <c r="F535" s="1" t="s">
        <v>2624</v>
      </c>
      <c r="G535" s="1" t="e">
        <f>-ic</f>
        <v>#NAME?</v>
      </c>
      <c r="I535" s="1" t="s">
        <v>4497</v>
      </c>
      <c r="J535" s="1" t="s">
        <v>4498</v>
      </c>
      <c r="K535" s="1" t="s">
        <v>4499</v>
      </c>
      <c r="L535" s="1" t="s">
        <v>4500</v>
      </c>
      <c r="M535" s="1" t="s">
        <v>4501</v>
      </c>
      <c r="N535" s="1" t="s">
        <v>4502</v>
      </c>
      <c r="O535" s="1" t="s">
        <v>4503</v>
      </c>
    </row>
    <row r="536" s="1" customFormat="1" spans="1:15">
      <c r="A536" s="1" t="s">
        <v>15</v>
      </c>
      <c r="B536" s="1" t="s">
        <v>4504</v>
      </c>
      <c r="C536" s="1" t="s">
        <v>95</v>
      </c>
      <c r="D536" s="1" t="s">
        <v>427</v>
      </c>
      <c r="F536" s="1" t="s">
        <v>2624</v>
      </c>
      <c r="G536" s="1" t="e">
        <f>-ic</f>
        <v>#NAME?</v>
      </c>
      <c r="I536" s="1" t="s">
        <v>4505</v>
      </c>
      <c r="J536" s="1" t="s">
        <v>4506</v>
      </c>
      <c r="K536" s="1" t="s">
        <v>4507</v>
      </c>
      <c r="L536" s="1" t="s">
        <v>4508</v>
      </c>
      <c r="M536" s="1" t="s">
        <v>4509</v>
      </c>
      <c r="N536" s="1" t="s">
        <v>4510</v>
      </c>
      <c r="O536" s="1" t="s">
        <v>4511</v>
      </c>
    </row>
    <row r="537" s="1" customFormat="1" spans="1:15">
      <c r="A537" s="1" t="s">
        <v>15</v>
      </c>
      <c r="B537" s="1" t="s">
        <v>4512</v>
      </c>
      <c r="C537" s="1" t="s">
        <v>37</v>
      </c>
      <c r="F537" s="1" t="s">
        <v>2624</v>
      </c>
      <c r="G537" s="1" t="e">
        <f>-agogue</f>
        <v>#NAME?</v>
      </c>
      <c r="I537" s="1" t="s">
        <v>4513</v>
      </c>
      <c r="J537" s="1" t="s">
        <v>4514</v>
      </c>
      <c r="K537" s="1" t="s">
        <v>4515</v>
      </c>
      <c r="L537" s="1" t="s">
        <v>4516</v>
      </c>
      <c r="M537" s="1" t="s">
        <v>4517</v>
      </c>
      <c r="N537" s="1" t="s">
        <v>4518</v>
      </c>
      <c r="O537" s="1" t="s">
        <v>4519</v>
      </c>
    </row>
    <row r="538" s="1" customFormat="1" spans="1:15">
      <c r="A538" s="1" t="s">
        <v>15</v>
      </c>
      <c r="B538" s="1" t="s">
        <v>4520</v>
      </c>
      <c r="C538" s="1" t="s">
        <v>95</v>
      </c>
      <c r="F538" s="1" t="s">
        <v>2624</v>
      </c>
      <c r="G538" s="1" t="e">
        <f>-otic</f>
        <v>#NAME?</v>
      </c>
      <c r="I538" s="1" t="s">
        <v>4521</v>
      </c>
      <c r="J538" s="1" t="s">
        <v>4522</v>
      </c>
      <c r="K538" s="1" t="s">
        <v>4523</v>
      </c>
      <c r="L538" s="1" t="s">
        <v>4524</v>
      </c>
      <c r="M538" s="1" t="s">
        <v>4525</v>
      </c>
      <c r="N538" s="1" t="s">
        <v>4526</v>
      </c>
      <c r="O538" s="1" t="s">
        <v>4527</v>
      </c>
    </row>
    <row r="539" s="1" customFormat="1" spans="1:15">
      <c r="A539" s="1" t="s">
        <v>15</v>
      </c>
      <c r="B539" s="1" t="s">
        <v>4528</v>
      </c>
      <c r="C539" s="1" t="s">
        <v>37</v>
      </c>
      <c r="F539" s="1" t="s">
        <v>2624</v>
      </c>
      <c r="G539" s="1" t="e">
        <f>-onym</f>
        <v>#NAME?</v>
      </c>
      <c r="I539" s="1" t="s">
        <v>4529</v>
      </c>
      <c r="J539" s="1" t="s">
        <v>4530</v>
      </c>
      <c r="K539" s="1" t="s">
        <v>4531</v>
      </c>
      <c r="L539" s="1" t="s">
        <v>4532</v>
      </c>
      <c r="M539" s="1" t="s">
        <v>4533</v>
      </c>
      <c r="N539" s="1" t="s">
        <v>4534</v>
      </c>
      <c r="O539" s="1" t="s">
        <v>4535</v>
      </c>
    </row>
    <row r="540" s="1" customFormat="1" spans="1:15">
      <c r="A540" s="1" t="s">
        <v>15</v>
      </c>
      <c r="B540" s="1" t="s">
        <v>4536</v>
      </c>
      <c r="C540" s="1" t="s">
        <v>37</v>
      </c>
      <c r="F540" s="1" t="s">
        <v>4537</v>
      </c>
      <c r="G540" s="1" t="e">
        <f>-ist</f>
        <v>#NAME?</v>
      </c>
      <c r="I540" s="1" t="s">
        <v>4538</v>
      </c>
      <c r="J540" s="1" t="s">
        <v>4539</v>
      </c>
      <c r="K540" s="1" t="s">
        <v>4540</v>
      </c>
      <c r="L540" s="1" t="s">
        <v>4541</v>
      </c>
      <c r="M540" s="1" t="s">
        <v>4542</v>
      </c>
      <c r="N540" s="1" t="s">
        <v>4543</v>
      </c>
      <c r="O540" s="1" t="s">
        <v>4544</v>
      </c>
    </row>
    <row r="541" s="1" customFormat="1" spans="1:15">
      <c r="A541" s="1" t="s">
        <v>15</v>
      </c>
      <c r="B541" s="1" t="s">
        <v>4545</v>
      </c>
      <c r="C541" s="1" t="s">
        <v>95</v>
      </c>
      <c r="F541" s="1" t="s">
        <v>4537</v>
      </c>
      <c r="G541" s="1" t="e">
        <f>-al</f>
        <v>#NAME?</v>
      </c>
      <c r="I541" s="1" t="s">
        <v>4546</v>
      </c>
      <c r="J541" s="1" t="s">
        <v>4547</v>
      </c>
      <c r="K541" s="1" t="s">
        <v>4548</v>
      </c>
      <c r="L541" s="1" t="s">
        <v>4549</v>
      </c>
      <c r="M541" s="1" t="s">
        <v>4550</v>
      </c>
      <c r="N541" s="1" t="s">
        <v>4551</v>
      </c>
      <c r="O541" s="1" t="s">
        <v>4552</v>
      </c>
    </row>
    <row r="542" s="1" customFormat="1" spans="1:15">
      <c r="A542" s="1" t="s">
        <v>15</v>
      </c>
      <c r="B542" s="1" t="s">
        <v>4553</v>
      </c>
      <c r="C542" s="1" t="s">
        <v>37</v>
      </c>
      <c r="F542" s="1" t="s">
        <v>4537</v>
      </c>
      <c r="G542" s="1" t="e">
        <f>-ure</f>
        <v>#NAME?</v>
      </c>
      <c r="I542" s="1" t="s">
        <v>4554</v>
      </c>
      <c r="J542" s="1" t="s">
        <v>4555</v>
      </c>
      <c r="K542" s="1" t="s">
        <v>4556</v>
      </c>
      <c r="L542" s="1" t="s">
        <v>4557</v>
      </c>
      <c r="M542" s="1" t="s">
        <v>4558</v>
      </c>
      <c r="N542" s="1" t="s">
        <v>4559</v>
      </c>
      <c r="O542" s="1" t="s">
        <v>4560</v>
      </c>
    </row>
    <row r="543" s="1" customFormat="1" spans="1:15">
      <c r="A543" s="1" t="s">
        <v>15</v>
      </c>
      <c r="B543" s="1" t="s">
        <v>4561</v>
      </c>
      <c r="C543" s="1" t="s">
        <v>965</v>
      </c>
      <c r="D543" s="1" t="s">
        <v>55</v>
      </c>
      <c r="F543" s="1" t="s">
        <v>4537</v>
      </c>
      <c r="I543" s="1" t="s">
        <v>4562</v>
      </c>
      <c r="J543" s="1" t="s">
        <v>4563</v>
      </c>
      <c r="K543" s="1" t="s">
        <v>4564</v>
      </c>
      <c r="L543" s="1" t="s">
        <v>4565</v>
      </c>
      <c r="M543" s="1" t="s">
        <v>4566</v>
      </c>
      <c r="N543" s="1" t="s">
        <v>4567</v>
      </c>
      <c r="O543" s="1" t="s">
        <v>4568</v>
      </c>
    </row>
    <row r="544" s="1" customFormat="1" spans="1:15">
      <c r="A544" s="1" t="s">
        <v>15</v>
      </c>
      <c r="B544" s="1" t="s">
        <v>4569</v>
      </c>
      <c r="C544" s="1" t="s">
        <v>37</v>
      </c>
      <c r="D544" s="1" t="s">
        <v>55</v>
      </c>
      <c r="F544" s="1" t="s">
        <v>4537</v>
      </c>
      <c r="G544" s="1" t="e">
        <f>-ation</f>
        <v>#NAME?</v>
      </c>
      <c r="I544" s="1" t="s">
        <v>4570</v>
      </c>
      <c r="J544" s="1" t="s">
        <v>4571</v>
      </c>
      <c r="K544" s="1" t="s">
        <v>4572</v>
      </c>
      <c r="L544" s="1" t="s">
        <v>4573</v>
      </c>
      <c r="M544" s="1" t="s">
        <v>4574</v>
      </c>
      <c r="N544" s="1" t="s">
        <v>4575</v>
      </c>
      <c r="O544" s="1" t="s">
        <v>4576</v>
      </c>
    </row>
    <row r="545" s="1" customFormat="1" spans="1:15">
      <c r="A545" s="1" t="s">
        <v>15</v>
      </c>
      <c r="B545" s="1" t="s">
        <v>4577</v>
      </c>
      <c r="C545" s="1" t="s">
        <v>37</v>
      </c>
      <c r="D545" s="1" t="s">
        <v>249</v>
      </c>
      <c r="F545" s="1" t="s">
        <v>4537</v>
      </c>
      <c r="I545" s="1" t="s">
        <v>4578</v>
      </c>
      <c r="J545" s="1" t="s">
        <v>4579</v>
      </c>
      <c r="K545" s="1" t="s">
        <v>4580</v>
      </c>
      <c r="L545" s="1" t="s">
        <v>4581</v>
      </c>
      <c r="M545" s="1" t="s">
        <v>4582</v>
      </c>
      <c r="N545" s="1" t="s">
        <v>4583</v>
      </c>
      <c r="O545" s="1" t="s">
        <v>4584</v>
      </c>
    </row>
    <row r="546" s="1" customFormat="1" spans="1:15">
      <c r="A546" s="1" t="s">
        <v>15</v>
      </c>
      <c r="B546" s="1" t="s">
        <v>4585</v>
      </c>
      <c r="C546" s="1" t="s">
        <v>37</v>
      </c>
      <c r="D546" s="1" t="s">
        <v>4586</v>
      </c>
      <c r="E546" s="1" t="s">
        <v>582</v>
      </c>
      <c r="F546" s="1" t="s">
        <v>4587</v>
      </c>
      <c r="I546" s="1" t="s">
        <v>4588</v>
      </c>
      <c r="J546" s="1" t="s">
        <v>4589</v>
      </c>
      <c r="K546" s="1" t="s">
        <v>4590</v>
      </c>
      <c r="L546" s="1" t="s">
        <v>4591</v>
      </c>
      <c r="M546" s="1" t="s">
        <v>4592</v>
      </c>
      <c r="N546" s="1" t="s">
        <v>4593</v>
      </c>
      <c r="O546" s="1" t="s">
        <v>4594</v>
      </c>
    </row>
    <row r="547" s="1" customFormat="1" spans="1:15">
      <c r="A547" s="1" t="s">
        <v>15</v>
      </c>
      <c r="B547" s="1" t="s">
        <v>4595</v>
      </c>
      <c r="C547" s="1" t="s">
        <v>37</v>
      </c>
      <c r="D547" s="1" t="s">
        <v>3789</v>
      </c>
      <c r="F547" s="1" t="s">
        <v>4596</v>
      </c>
      <c r="G547" s="1" t="e">
        <f>-ist</f>
        <v>#NAME?</v>
      </c>
      <c r="I547" s="1" t="s">
        <v>4597</v>
      </c>
      <c r="J547" s="1" t="s">
        <v>4598</v>
      </c>
      <c r="K547" s="1" t="s">
        <v>4599</v>
      </c>
      <c r="L547" s="1" t="s">
        <v>4600</v>
      </c>
      <c r="M547" s="1" t="s">
        <v>4601</v>
      </c>
      <c r="N547" s="1" t="s">
        <v>4602</v>
      </c>
      <c r="O547" s="1" t="s">
        <v>4603</v>
      </c>
    </row>
    <row r="548" s="1" customFormat="1" spans="1:15">
      <c r="A548" s="1" t="s">
        <v>15</v>
      </c>
      <c r="B548" s="1" t="s">
        <v>4604</v>
      </c>
      <c r="C548" s="1" t="s">
        <v>37</v>
      </c>
      <c r="D548" s="1" t="s">
        <v>4605</v>
      </c>
      <c r="F548" s="1" t="s">
        <v>4596</v>
      </c>
      <c r="G548" s="1" t="e">
        <f>-ist</f>
        <v>#NAME?</v>
      </c>
      <c r="I548" s="1" t="s">
        <v>4606</v>
      </c>
      <c r="J548" s="1" t="s">
        <v>4607</v>
      </c>
      <c r="K548" s="1" t="s">
        <v>4608</v>
      </c>
      <c r="L548" s="1" t="s">
        <v>4609</v>
      </c>
      <c r="M548" s="1" t="s">
        <v>4610</v>
      </c>
      <c r="N548" s="1" t="s">
        <v>4611</v>
      </c>
      <c r="O548" s="1" t="s">
        <v>4612</v>
      </c>
    </row>
    <row r="549" s="1" customFormat="1" spans="1:15">
      <c r="A549" s="1" t="s">
        <v>15</v>
      </c>
      <c r="B549" s="1" t="s">
        <v>4613</v>
      </c>
      <c r="C549" s="1" t="s">
        <v>95</v>
      </c>
      <c r="D549" s="1" t="s">
        <v>565</v>
      </c>
      <c r="F549" s="1" t="s">
        <v>4537</v>
      </c>
      <c r="G549" s="1" t="e">
        <f>-ulous</f>
        <v>#NAME?</v>
      </c>
      <c r="I549" s="1" t="s">
        <v>4614</v>
      </c>
      <c r="J549" s="1" t="s">
        <v>4615</v>
      </c>
      <c r="K549" s="1" t="s">
        <v>4616</v>
      </c>
      <c r="L549" s="1" t="s">
        <v>4617</v>
      </c>
      <c r="M549" s="1" t="s">
        <v>4618</v>
      </c>
      <c r="N549" s="1" t="s">
        <v>4619</v>
      </c>
      <c r="O549" s="1" t="s">
        <v>4620</v>
      </c>
    </row>
    <row r="550" s="1" customFormat="1" spans="1:15">
      <c r="A550" s="1" t="s">
        <v>15</v>
      </c>
      <c r="B550" s="1" t="s">
        <v>4621</v>
      </c>
      <c r="C550" s="1" t="s">
        <v>37</v>
      </c>
      <c r="F550" s="1" t="s">
        <v>4622</v>
      </c>
      <c r="G550" s="1" t="e">
        <f>-ion</f>
        <v>#NAME?</v>
      </c>
      <c r="H550" s="1" t="e">
        <f>-ary</f>
        <v>#NAME?</v>
      </c>
      <c r="I550" s="1" t="s">
        <v>4623</v>
      </c>
      <c r="J550" s="1" t="s">
        <v>4624</v>
      </c>
      <c r="K550" s="1" t="s">
        <v>4625</v>
      </c>
      <c r="L550" s="1" t="s">
        <v>4626</v>
      </c>
      <c r="M550" s="1" t="s">
        <v>4627</v>
      </c>
      <c r="N550" s="1" t="s">
        <v>4628</v>
      </c>
      <c r="O550" s="1" t="s">
        <v>4629</v>
      </c>
    </row>
    <row r="551" s="1" customFormat="1" spans="1:15">
      <c r="A551" s="1" t="s">
        <v>15</v>
      </c>
      <c r="B551" s="1" t="s">
        <v>4630</v>
      </c>
      <c r="C551" s="1" t="s">
        <v>17</v>
      </c>
      <c r="D551" s="1" t="s">
        <v>1995</v>
      </c>
      <c r="F551" s="1" t="s">
        <v>4622</v>
      </c>
      <c r="I551" s="1" t="s">
        <v>4631</v>
      </c>
      <c r="J551" s="1" t="s">
        <v>4632</v>
      </c>
      <c r="K551" s="1" t="s">
        <v>4633</v>
      </c>
      <c r="L551" s="1" t="s">
        <v>4634</v>
      </c>
      <c r="M551" s="1" t="s">
        <v>4635</v>
      </c>
      <c r="N551" s="1" t="s">
        <v>4636</v>
      </c>
      <c r="O551" s="1" t="s">
        <v>4637</v>
      </c>
    </row>
    <row r="552" s="1" customFormat="1" spans="1:15">
      <c r="A552" s="1" t="s">
        <v>15</v>
      </c>
      <c r="B552" s="1" t="s">
        <v>4638</v>
      </c>
      <c r="C552" s="1" t="s">
        <v>17</v>
      </c>
      <c r="F552" s="1" t="s">
        <v>4622</v>
      </c>
      <c r="G552" s="1" t="e">
        <f>-ate</f>
        <v>#NAME?</v>
      </c>
      <c r="I552" s="1" t="s">
        <v>4639</v>
      </c>
      <c r="J552" s="1" t="s">
        <v>4640</v>
      </c>
      <c r="K552" s="1" t="s">
        <v>4641</v>
      </c>
      <c r="L552" s="1" t="s">
        <v>4642</v>
      </c>
      <c r="M552" s="1" t="s">
        <v>4643</v>
      </c>
      <c r="N552" s="1" t="s">
        <v>4644</v>
      </c>
      <c r="O552" s="1" t="s">
        <v>4645</v>
      </c>
    </row>
    <row r="553" s="1" customFormat="1" spans="1:15">
      <c r="A553" s="1" t="s">
        <v>15</v>
      </c>
      <c r="B553" s="1" t="s">
        <v>4646</v>
      </c>
      <c r="C553" s="1" t="s">
        <v>17</v>
      </c>
      <c r="D553" s="1" t="s">
        <v>4647</v>
      </c>
      <c r="F553" s="1" t="s">
        <v>4622</v>
      </c>
      <c r="I553" s="1" t="s">
        <v>4648</v>
      </c>
      <c r="J553" s="1" t="s">
        <v>4649</v>
      </c>
      <c r="K553" s="1" t="s">
        <v>4650</v>
      </c>
      <c r="L553" s="1" t="s">
        <v>4651</v>
      </c>
      <c r="M553" s="1" t="s">
        <v>4652</v>
      </c>
      <c r="N553" s="1" t="s">
        <v>4653</v>
      </c>
      <c r="O553" s="1" t="s">
        <v>4654</v>
      </c>
    </row>
    <row r="554" s="1" customFormat="1" spans="1:15">
      <c r="A554" s="1" t="s">
        <v>15</v>
      </c>
      <c r="B554" s="1" t="s">
        <v>4655</v>
      </c>
      <c r="C554" s="1" t="s">
        <v>17</v>
      </c>
      <c r="D554" s="1" t="s">
        <v>55</v>
      </c>
      <c r="F554" s="1" t="s">
        <v>4656</v>
      </c>
      <c r="G554" s="1" t="e">
        <f>-ate</f>
        <v>#NAME?</v>
      </c>
      <c r="I554" s="1" t="s">
        <v>4657</v>
      </c>
      <c r="J554" s="1" t="s">
        <v>4658</v>
      </c>
      <c r="K554" s="1" t="s">
        <v>4659</v>
      </c>
      <c r="L554" s="1" t="s">
        <v>4660</v>
      </c>
      <c r="M554" s="1" t="s">
        <v>4661</v>
      </c>
      <c r="N554" s="1" t="s">
        <v>4662</v>
      </c>
      <c r="O554" s="1" t="s">
        <v>4663</v>
      </c>
    </row>
    <row r="555" s="1" customFormat="1" spans="1:15">
      <c r="A555" s="1" t="s">
        <v>15</v>
      </c>
      <c r="B555" s="1" t="s">
        <v>4664</v>
      </c>
      <c r="C555" s="1" t="s">
        <v>37</v>
      </c>
      <c r="D555" s="1" t="s">
        <v>4665</v>
      </c>
      <c r="F555" s="1" t="s">
        <v>4622</v>
      </c>
      <c r="I555" s="1" t="s">
        <v>4666</v>
      </c>
      <c r="J555" s="1" t="s">
        <v>4667</v>
      </c>
      <c r="K555" s="1" t="s">
        <v>4668</v>
      </c>
      <c r="L555" s="1" t="s">
        <v>4669</v>
      </c>
      <c r="M555" s="1" t="s">
        <v>4670</v>
      </c>
      <c r="N555" s="1" t="s">
        <v>4671</v>
      </c>
      <c r="O555" s="1" t="s">
        <v>4672</v>
      </c>
    </row>
    <row r="556" s="1" customFormat="1" spans="1:15">
      <c r="A556" s="1" t="s">
        <v>15</v>
      </c>
      <c r="B556" s="1" t="s">
        <v>4673</v>
      </c>
      <c r="C556" s="1" t="s">
        <v>974</v>
      </c>
      <c r="D556" s="1" t="s">
        <v>539</v>
      </c>
      <c r="F556" s="1" t="s">
        <v>4622</v>
      </c>
      <c r="I556" s="1" t="s">
        <v>4674</v>
      </c>
      <c r="J556" s="1" t="s">
        <v>4675</v>
      </c>
      <c r="K556" s="1" t="s">
        <v>4676</v>
      </c>
      <c r="L556" s="1" t="s">
        <v>4677</v>
      </c>
      <c r="M556" s="1" t="s">
        <v>4678</v>
      </c>
      <c r="N556" s="1" t="s">
        <v>4679</v>
      </c>
      <c r="O556" s="1" t="s">
        <v>4680</v>
      </c>
    </row>
    <row r="557" s="1" customFormat="1" spans="1:15">
      <c r="A557" s="1" t="s">
        <v>15</v>
      </c>
      <c r="B557" s="1" t="s">
        <v>4681</v>
      </c>
      <c r="C557" s="1" t="s">
        <v>17</v>
      </c>
      <c r="D557" s="1" t="s">
        <v>582</v>
      </c>
      <c r="F557" s="1" t="s">
        <v>4656</v>
      </c>
      <c r="G557" s="1" t="e">
        <f>-ate</f>
        <v>#NAME?</v>
      </c>
      <c r="I557" s="1" t="s">
        <v>4682</v>
      </c>
      <c r="J557" s="1" t="s">
        <v>4683</v>
      </c>
      <c r="K557" s="1" t="s">
        <v>4684</v>
      </c>
      <c r="L557" s="1" t="s">
        <v>4685</v>
      </c>
      <c r="M557" s="1" t="s">
        <v>4686</v>
      </c>
      <c r="N557" s="1" t="s">
        <v>4687</v>
      </c>
      <c r="O557" s="1" t="s">
        <v>4688</v>
      </c>
    </row>
    <row r="558" s="1" customFormat="1" spans="1:15">
      <c r="A558" s="1" t="s">
        <v>15</v>
      </c>
      <c r="B558" s="1" t="s">
        <v>4689</v>
      </c>
      <c r="C558" s="1" t="s">
        <v>37</v>
      </c>
      <c r="D558" s="1" t="s">
        <v>4690</v>
      </c>
      <c r="F558" s="1" t="s">
        <v>4622</v>
      </c>
      <c r="G558" s="1" t="e">
        <f>-ion</f>
        <v>#NAME?</v>
      </c>
      <c r="I558" s="1" t="s">
        <v>4691</v>
      </c>
      <c r="J558" s="1" t="s">
        <v>4692</v>
      </c>
      <c r="K558" s="1" t="s">
        <v>4693</v>
      </c>
      <c r="L558" s="1" t="s">
        <v>4694</v>
      </c>
      <c r="M558" s="1" t="s">
        <v>4695</v>
      </c>
      <c r="N558" s="1" t="s">
        <v>4696</v>
      </c>
      <c r="O558" s="1" t="s">
        <v>4697</v>
      </c>
    </row>
    <row r="559" s="1" customFormat="1" spans="1:15">
      <c r="A559" s="1" t="s">
        <v>15</v>
      </c>
      <c r="B559" s="1" t="s">
        <v>4698</v>
      </c>
      <c r="C559" s="1" t="s">
        <v>37</v>
      </c>
      <c r="D559" s="1" t="s">
        <v>4699</v>
      </c>
      <c r="F559" s="1" t="s">
        <v>4622</v>
      </c>
      <c r="G559" s="1" t="e">
        <f>-ion</f>
        <v>#NAME?</v>
      </c>
      <c r="I559" s="1" t="s">
        <v>4700</v>
      </c>
      <c r="J559" s="1" t="s">
        <v>4701</v>
      </c>
      <c r="K559" s="1" t="s">
        <v>4702</v>
      </c>
      <c r="L559" s="1" t="s">
        <v>4703</v>
      </c>
      <c r="M559" s="1" t="s">
        <v>4704</v>
      </c>
      <c r="N559" s="1" t="s">
        <v>4705</v>
      </c>
      <c r="O559" s="1" t="s">
        <v>4706</v>
      </c>
    </row>
  </sheetData>
  <autoFilter xmlns:etc="http://www.wps.cn/officeDocument/2017/etCustomData" ref="A1:O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词根单词导入模板_20260110211605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2026-01-10T13:16:00Z</dcterms:created>
  <dcterms:modified xsi:type="dcterms:W3CDTF">2026-01-10T13:16:47Z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29171C173D684DE68600C15F7C23996A_12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