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词根单词导入模板_20260106133304" sheetId="1" r:id="rId1"/>
  </sheets>
  <definedNames>
    <definedName name="_xlnm._FilterDatabase" localSheetId="0" hidden="1">词根单词导入模板_20260106133304!$A$1:$O$5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<sst xmlns="http://schemas.openxmlformats.org/spreadsheetml/2006/main" count="3436" uniqueCount="2558">
  <si>
    <t>级别</t>
  </si>
  <si>
    <t>单词</t>
  </si>
  <si>
    <t>词性</t>
  </si>
  <si>
    <t>前缀1</t>
  </si>
  <si>
    <t>前缀2</t>
  </si>
  <si>
    <t>词根</t>
  </si>
  <si>
    <t>后缀1</t>
  </si>
  <si>
    <t>后缀2</t>
  </si>
  <si>
    <t>词根组成推理</t>
  </si>
  <si>
    <t>初中含义</t>
  </si>
  <si>
    <t>音标</t>
  </si>
  <si>
    <t>例句</t>
  </si>
  <si>
    <t>例句中文</t>
  </si>
  <si>
    <t>中英文混合记忆</t>
  </si>
  <si>
    <t>背诵口诀</t>
  </si>
  <si>
    <t>不限</t>
  </si>
  <si>
    <t>audience</t>
  </si>
  <si>
    <t>n.</t>
  </si>
  <si>
    <t>aud</t>
  </si>
  <si>
    <t>aud (听) + -ience (名词后缀，表群体) -&gt; 聚在一起听的人 -&gt; 观众</t>
  </si>
  <si>
    <t>观众，听众</t>
  </si>
  <si>
    <t>/ˈɔːdiəns/</t>
  </si>
  <si>
    <t>The audience clapped for ten minutes.</t>
  </si>
  <si>
    <t>观众鼓掌了十分钟。</t>
  </si>
  <si>
    <t>在礼堂里听课的 audience，一定要听 aud 老师的话。</t>
  </si>
  <si>
    <t>aud 是听，-ience 是人，观众聚在一大群。</t>
  </si>
  <si>
    <t>audio</t>
  </si>
  <si>
    <t>adj./n.</t>
  </si>
  <si>
    <t>audi</t>
  </si>
  <si>
    <t>audi (听) + -o (后缀) -&gt; 涉及声音的传输 -&gt; 音频的</t>
  </si>
  <si>
    <t>音频的，声音的</t>
  </si>
  <si>
    <t>/ˈɔːdiəʊ/</t>
  </si>
  <si>
    <t>The audio quality of this video is poor.</t>
  </si>
  <si>
    <t>这个视频的音质很差。</t>
  </si>
  <si>
    <t>录制 audio 视频时，一定要保持安静听 audi 声音。</t>
  </si>
  <si>
    <t>audio 是音频，耳朵听得清。</t>
  </si>
  <si>
    <t>audible</t>
  </si>
  <si>
    <t>adj.</t>
  </si>
  <si>
    <t>aud (听) + -ible (能...的) -&gt; 能够被听到的 -&gt; 听得见的</t>
  </si>
  <si>
    <t>听得见的</t>
  </si>
  <si>
    <t>/ˈɔːdəbl/</t>
  </si>
  <si>
    <t>Her voice was barely audible above the noise.</t>
  </si>
  <si>
    <t>在噪音中几乎听不到她的声音。</t>
  </si>
  <si>
    <t>声音虽然小，但仍然是 audible 的，我能 aud 见。</t>
  </si>
  <si>
    <t>aud 是听，-ible 是能，听得见就是 audible。</t>
  </si>
  <si>
    <t>auditorium</t>
  </si>
  <si>
    <t>audit</t>
  </si>
  <si>
    <t>audit (听) + -orium (场所) -&gt; 专门用来听演讲或音乐的地方 -&gt; 礼堂</t>
  </si>
  <si>
    <t>礼堂，会堂</t>
  </si>
  <si>
    <t>/ˌɔːdɪˈtɔːriəm/</t>
  </si>
  <si>
    <t>The school auditorium was filled with parents.</t>
  </si>
  <si>
    <t>学校礼堂坐满了家长。</t>
  </si>
  <si>
    <t>在 auditorium 这个大地方，大家都在 audit 听演讲。</t>
  </si>
  <si>
    <t>audit 是听，-orium 地方，听课就在大礼堂。</t>
  </si>
  <si>
    <t>audition</t>
  </si>
  <si>
    <t>n./v.</t>
  </si>
  <si>
    <t>audit (听) + -ion (行为/过程) -&gt; 让导演听听声音或看看表演的过程 -&gt; 试听，试演</t>
  </si>
  <si>
    <t>试演，试听</t>
  </si>
  <si>
    <t>/ɔːˈdɪʃn/</t>
  </si>
  <si>
    <t>She has an audition for a new play tomorrow.</t>
  </si>
  <si>
    <t>她明天要参加一个新剧的试镜。</t>
  </si>
  <si>
    <t>为了通过 audition，她练习了很久的 aud 听力。</t>
  </si>
  <si>
    <t>audit 听，-ion 过程，试听演出来进行。</t>
  </si>
  <si>
    <t>v./n.</t>
  </si>
  <si>
    <t>audit (听) -&gt; 源于古代听取财务口头报告 -&gt; 审计，核对</t>
  </si>
  <si>
    <t>审计，查账</t>
  </si>
  <si>
    <t>/ˈɔːdɪt/</t>
  </si>
  <si>
    <t>The company faces an annual audit.</t>
  </si>
  <si>
    <t>公司面临年度审计。</t>
  </si>
  <si>
    <t>审计员来到公司 audit，听取汇报并检查账本。</t>
  </si>
  <si>
    <t>audit 原是听报告，现在审计查账劳。</t>
  </si>
  <si>
    <t>auditory</t>
  </si>
  <si>
    <t>audit (听) + -ory (形容词后缀) -&gt; 与听觉有关的 -&gt; 听觉的</t>
  </si>
  <si>
    <t>听觉的</t>
  </si>
  <si>
    <t>/ˈɔːdɪtri/</t>
  </si>
  <si>
    <t>The patient has an auditory problem.</t>
  </si>
  <si>
    <t>这个病人有听觉问题。</t>
  </si>
  <si>
    <t>大脑的 auditory 区域负责处理我们 aud 到的信息。</t>
  </si>
  <si>
    <t>audit 听，-ory 性质，听觉神经真细致。</t>
  </si>
  <si>
    <t>inaudible</t>
  </si>
  <si>
    <t>in-</t>
  </si>
  <si>
    <t>in- (不) + aud (听) + -ible (能...的) -&gt; 不能被听到的 -&gt; 听不见的</t>
  </si>
  <si>
    <t>听不见的，不显着的</t>
  </si>
  <si>
    <t>/ɪnˈɔːdəbl/</t>
  </si>
  <si>
    <t>His reply was almost inaudible.</t>
  </si>
  <si>
    <t>他的回答几乎听不见。</t>
  </si>
  <si>
    <t>因为太小声了，所以是 inaudible 的，完全无法 aud。</t>
  </si>
  <si>
    <t>in 是不，aud 是听，听不见就是 inaudible。</t>
  </si>
  <si>
    <t>auditor</t>
  </si>
  <si>
    <t>audit (听) + -or (人) -&gt; 听取汇报并核查的人 -&gt; 审计员</t>
  </si>
  <si>
    <t>审计员，查账员</t>
  </si>
  <si>
    <t>/ˈɔːdɪtə(r)/</t>
  </si>
  <si>
    <t>The auditor checked the accounts thoroughly.</t>
  </si>
  <si>
    <t>审计员彻底检查了账目。</t>
  </si>
  <si>
    <t>这位 auditor 专门听取汇报，核对 aud 公司的资金。</t>
  </si>
  <si>
    <t>audit 听，-or 是人，审计人员查得深。</t>
  </si>
  <si>
    <t>audiology</t>
  </si>
  <si>
    <t>audi (听) + -ology (学科) -&gt; 研究听觉的科学 -&gt; 听力学</t>
  </si>
  <si>
    <t>听力学</t>
  </si>
  <si>
    <t>/ˌɔːdiˈɒlədʒi/</t>
  </si>
  <si>
    <t>He is a specialist in audiology.</t>
  </si>
  <si>
    <t>他是听力学专家。</t>
  </si>
  <si>
    <t>医生通过 audiology 研究，治好了我 aud 不清的问题。</t>
  </si>
  <si>
    <t>audi 听，-ology 学科，听力科学没法躲。</t>
  </si>
  <si>
    <t>automatic</t>
  </si>
  <si>
    <t>auto-</t>
  </si>
  <si>
    <t>mat</t>
  </si>
  <si>
    <t>auto- (自己) + mat (动) + -ic (的) -&gt; 自己能动的 -&gt; 自动的</t>
  </si>
  <si>
    <t>自动的</t>
  </si>
  <si>
    <t>/ˌɔːtəˈmætɪk/</t>
  </si>
  <si>
    <t>The door has an automatic opening system.</t>
  </si>
  <si>
    <t>这扇门有自动开启系统。</t>
  </si>
  <si>
    <t>这台 automatic 机器可以 auto 运转。</t>
  </si>
  <si>
    <t>auto 加 matic，自动不费力。</t>
  </si>
  <si>
    <t>autobiography</t>
  </si>
  <si>
    <t>bio-</t>
  </si>
  <si>
    <t>graph</t>
  </si>
  <si>
    <t>auto- (自己) + bio- (生命) + graph (写) + -y (名词) -&gt; 写自己生命历程的书 -&gt; 自传</t>
  </si>
  <si>
    <t>自传</t>
  </si>
  <si>
    <t>/ˌɔːtəbaɪˈɒɡrəfi/</t>
  </si>
  <si>
    <t>She published her autobiography last year.</t>
  </si>
  <si>
    <t>她去年出版了她的自传。</t>
  </si>
  <si>
    <t>写 bio 生平，用 graph 记录，就是 autobiography。</t>
  </si>
  <si>
    <t>自己写生平，自传才动情。</t>
  </si>
  <si>
    <t>autograph</t>
  </si>
  <si>
    <t>auto- (自己) + graph (写) -&gt; 自己亲手写的字 -&gt; 亲笔签名</t>
  </si>
  <si>
    <t>签名</t>
  </si>
  <si>
    <t>/ˈɔːtəɡrɑːf/</t>
  </si>
  <si>
    <t>The fans lined up for his autograph.</t>
  </si>
  <si>
    <t>粉丝们排队等候他的亲笔签名。</t>
  </si>
  <si>
    <t>在大明星的 photo 上要一个 autograph。</t>
  </si>
  <si>
    <t>auto 自己写，graph 是签名。</t>
  </si>
  <si>
    <t>automobile</t>
  </si>
  <si>
    <t>mob</t>
  </si>
  <si>
    <t>auto- (自己) + mob (动) + -ile (物) -&gt; 自己能动的交通工具 -&gt; 汽车</t>
  </si>
  <si>
    <t>汽车</t>
  </si>
  <si>
    <t>/ˈɔːtəməbiːl/</t>
  </si>
  <si>
    <t>The automobile industry is changing fast.</t>
  </si>
  <si>
    <t>汽车工业正在飞速发展。</t>
  </si>
  <si>
    <t>这一辆 mobile 的车就是 automobile。</t>
  </si>
  <si>
    <t>汽车 auto 动，开着真威风。</t>
  </si>
  <si>
    <t>autonomy</t>
  </si>
  <si>
    <t>nom</t>
  </si>
  <si>
    <t>auto- (自己) + nom (法律/管理) + -y (名词) -&gt; 自己管理自己的权利 -&gt; 自治</t>
  </si>
  <si>
    <t>自治权</t>
  </si>
  <si>
    <t>/ɔːˈtɒnəmi/</t>
  </si>
  <si>
    <t>The region was granted full autonomy.</t>
  </si>
  <si>
    <t>该地区被授予了充分的自治权。</t>
  </si>
  <si>
    <t>拥有 autonomy 就能自己制定 nom 法律。</t>
  </si>
  <si>
    <t>自己管自己，自治有权利。</t>
  </si>
  <si>
    <t>automation</t>
  </si>
  <si>
    <t>auto- (自己) + mat (动) + -ation (名词) -&gt; 使之自动化的过程 -&gt; 自动化</t>
  </si>
  <si>
    <t>自动化</t>
  </si>
  <si>
    <t>/ˌɔːtəˈmeɪʃn/</t>
  </si>
  <si>
    <t>Automation has replaced many manual jobs.</t>
  </si>
  <si>
    <t>自动化已经取代了许多体力活。</t>
  </si>
  <si>
    <t>通过 automation 让工厂 automatic 运转。</t>
  </si>
  <si>
    <t>机器自己动，全靠自动化。</t>
  </si>
  <si>
    <t>autopilot</t>
  </si>
  <si>
    <t>pilot</t>
  </si>
  <si>
    <t>auto- (自己) + pilot (飞行员) -&gt; 代替飞行员自动操作 -&gt; 自动驾驶</t>
  </si>
  <si>
    <t>自动驾驶</t>
  </si>
  <si>
    <t>/ˈɔːtəʊpaɪlət/</t>
  </si>
  <si>
    <t>The plane was flying on autopilot.</t>
  </si>
  <si>
    <t>飞机正在自动驾驶状态下飞行。</t>
  </si>
  <si>
    <t>飞行员休息时，由 autopilot 接管。</t>
  </si>
  <si>
    <t>不用飞行员，自动驾驶仪。</t>
  </si>
  <si>
    <t>autocracy</t>
  </si>
  <si>
    <t>crac</t>
  </si>
  <si>
    <t>auto- (自己) + crac (统治) + -y (名词) -&gt; 一个人说了算的统治 -&gt; 专制</t>
  </si>
  <si>
    <t>独裁政治</t>
  </si>
  <si>
    <t>/ɔːˈtɒkrəsi/</t>
  </si>
  <si>
    <t>The country moved from autocracy to democracy.</t>
  </si>
  <si>
    <t>这个国家从专制走向了民主。</t>
  </si>
  <si>
    <t>在 autocracy 中，只有一个人能 auto 决定。</t>
  </si>
  <si>
    <t>一人说了算，专制又独裁。</t>
  </si>
  <si>
    <t>autopsy</t>
  </si>
  <si>
    <t>aut-</t>
  </si>
  <si>
    <t>ops</t>
  </si>
  <si>
    <t>aut- (自己) + ops (看) + -y (名词) -&gt; 亲眼观察死因 -&gt; 尸检</t>
  </si>
  <si>
    <t>尸体解剖</t>
  </si>
  <si>
    <t>/ˈɔːtɒpsi/</t>
  </si>
  <si>
    <t>The autopsy revealed the cause of death.</t>
  </si>
  <si>
    <t>尸检揭示了死亡原因。</t>
  </si>
  <si>
    <t>医生进行 autopsy 来亲眼看清真相。</t>
  </si>
  <si>
    <t>亲眼看死因，尸检显真情。</t>
  </si>
  <si>
    <t>autofocus</t>
  </si>
  <si>
    <t>focus</t>
  </si>
  <si>
    <t>auto- (自己) + focus (焦点) -&gt; 焦点自动调整 -&gt; 自动对焦</t>
  </si>
  <si>
    <t>自动聚焦</t>
  </si>
  <si>
    <t>/ˈɔːtəʊfəʊkəs/</t>
  </si>
  <si>
    <t>This camera has a very fast autofocus.</t>
  </si>
  <si>
    <t>这台相机的自动对焦非常快。</t>
  </si>
  <si>
    <t>开启 autofocus，拍照不模糊。</t>
  </si>
  <si>
    <t>自动对焦点，拍照更简单。</t>
  </si>
  <si>
    <t>aviation</t>
  </si>
  <si>
    <t>avi-</t>
  </si>
  <si>
    <t>avi (飞行) + -ation (名词后缀) -&gt; 飞行的行为与状态 -&gt; 航空</t>
  </si>
  <si>
    <t>航空</t>
  </si>
  <si>
    <t>/ˌeɪviˈeɪʃn/</t>
  </si>
  <si>
    <t>The safety standards in civil aviation are very high.</t>
  </si>
  <si>
    <t>民用航空的安全标准非常高。</t>
  </si>
  <si>
    <t>这家 aviation (航空) 公司的标志是一只金色的鸟。</t>
  </si>
  <si>
    <t>avi 是鸟空中飞，ation 变成航空业。</t>
  </si>
  <si>
    <t>aviator</t>
  </si>
  <si>
    <t>avi (飞行) + -ator (者) -&gt; 飞行的人 -&gt; 飞行员</t>
  </si>
  <si>
    <t>飞行员</t>
  </si>
  <si>
    <t>/ˈeɪvieɪtə(r)/</t>
  </si>
  <si>
    <t>The young aviator completed his first solo flight.</t>
  </si>
  <si>
    <t>这位年轻的飞行员完成了他的首次单飞。</t>
  </si>
  <si>
    <t xml:space="preserve">这位勇敢的 aviator (飞行员) 像雄鹰一样。 </t>
  </si>
  <si>
    <t>avi 飞行 ator 人，飞行员是天之子。</t>
  </si>
  <si>
    <t>aviary</t>
  </si>
  <si>
    <t>avi (鸟) + -ary (场所) -&gt; 关鸟的场所 -&gt; 大鸟舍</t>
  </si>
  <si>
    <t>大鸟舍</t>
  </si>
  <si>
    <t>/ˈeɪviəri/</t>
  </si>
  <si>
    <t>The zoo has a giant walk-through aviary.</t>
  </si>
  <si>
    <t>动物园里有一个巨大的步入式鸟舍。</t>
  </si>
  <si>
    <t>在 aviary (大鸟舍) 里，到处都是飞舞的羽毛。</t>
  </si>
  <si>
    <t>avi 是鸟 ary 处，养鸟就在鸟舍住。</t>
  </si>
  <si>
    <t>avian</t>
  </si>
  <si>
    <t>avi (鸟) + -an (形容词后缀) -&gt; 关于鸟的 -&gt; 鸟类的</t>
  </si>
  <si>
    <t>鸟类的</t>
  </si>
  <si>
    <t>/ˈeɪviən/</t>
  </si>
  <si>
    <t>Scientists are studying avian migration patterns.</t>
  </si>
  <si>
    <t>科学家们正在研究鸟类的迁徙模式。</t>
  </si>
  <si>
    <t>这种 avian (鸟类的) 流感引起了专家的注意。</t>
  </si>
  <si>
    <t>avi 是鸟 an 是的，鸟类特征要记牢。</t>
  </si>
  <si>
    <t>aviculture</t>
  </si>
  <si>
    <t>culture</t>
  </si>
  <si>
    <t>avi (鸟) + culture (培养/养殖) -&gt; 养鸟的学问 -&gt; 养鸟业</t>
  </si>
  <si>
    <t>养鸟</t>
  </si>
  <si>
    <t>/ˈeɪvɪˌkʌltʃə/</t>
  </si>
  <si>
    <t>He is an expert in aviculture and breeds rare parrots.</t>
  </si>
  <si>
    <t>他是养鸟专家，培育稀有鹦鹉。</t>
  </si>
  <si>
    <t>aviculture (养鸟业) 需要极大的耐心和细心。</t>
  </si>
  <si>
    <t>avi 是鸟 culture 养，养鸟行业有门道。</t>
  </si>
  <si>
    <t>avionics</t>
  </si>
  <si>
    <t>avi (航空) + -onics (电子学) -&gt; 航空中的电子技术 -&gt; 航空电子设备</t>
  </si>
  <si>
    <t>航空电子设备</t>
  </si>
  <si>
    <t>/ˌeɪviˈɒnɪks/</t>
  </si>
  <si>
    <t>Modern jets rely heavily on sophisticated avionics.</t>
  </si>
  <si>
    <t>现代喷气式飞机严重依赖先进的航空电子设备。</t>
  </si>
  <si>
    <t>这架飞机的 avionics (航空电子设备) 系统失灵了。</t>
  </si>
  <si>
    <t>avi 航空 onics 电，航空电子最关键。</t>
  </si>
  <si>
    <t>aviate</t>
  </si>
  <si>
    <t>v.</t>
  </si>
  <si>
    <t>avi (飞行) + -ate (动词后缀) -&gt; 执行飞行 -&gt; 驾驶飞机</t>
  </si>
  <si>
    <t>驾驶飞机</t>
  </si>
  <si>
    <t>/ˈeɪvieɪt/</t>
  </si>
  <si>
    <t>The pilot was trained to aviate under difficult conditions.</t>
  </si>
  <si>
    <t>飞行员接受过在困难条件下驾驶飞机的训练。</t>
  </si>
  <si>
    <t>他希望能 aviate (驾驶) 一架最新的战斗机。</t>
  </si>
  <si>
    <t>avi 飞来 ate 做，驾驶飞机天空阔。</t>
  </si>
  <si>
    <t>avifauna</t>
  </si>
  <si>
    <t>fauna</t>
  </si>
  <si>
    <t>avi (鸟) + fauna (动物群) -&gt; 鸟类动物群 -&gt; 鸟类分布</t>
  </si>
  <si>
    <t>鸟类群</t>
  </si>
  <si>
    <t>/ˌeɪvɪˈfɔːnə/</t>
  </si>
  <si>
    <t>The island has a rich and diverse avifauna.</t>
  </si>
  <si>
    <t>这个岛屿拥有丰富多样的鸟类群。</t>
  </si>
  <si>
    <t>这里的 avifauna (鸟类群) 受到法律的保护。</t>
  </si>
  <si>
    <t>avi 是鸟 fauna 群，鸟类群落自然生。</t>
  </si>
  <si>
    <t>avicide</t>
  </si>
  <si>
    <t>avi (鸟) + -cide (杀) -&gt; 杀鸟的行为或药物 -&gt; 杀鸟剂</t>
  </si>
  <si>
    <t>杀鸟剂</t>
  </si>
  <si>
    <t>/ˈeɪvɪsaɪd/</t>
  </si>
  <si>
    <t>The use of avicide is strictly regulated by law.</t>
  </si>
  <si>
    <t>杀鸟剂的使用受到法律的严格管理。</t>
  </si>
  <si>
    <t>农夫由于使用了 avicide (杀鸟剂) 而被调查。</t>
  </si>
  <si>
    <t>avi 是鸟 cide 杀，杀鸟药剂莫乱撒。</t>
  </si>
  <si>
    <t>aviform</t>
  </si>
  <si>
    <t>avi (鸟) + -form (形状) -&gt; 具有鸟的形状 -&gt; 鸟形的</t>
  </si>
  <si>
    <t>鸟形的</t>
  </si>
  <si>
    <t>/ˈeɪvɪfɔːm/</t>
  </si>
  <si>
    <t>The ancient artifact had an unusual aviform design.</t>
  </si>
  <si>
    <t>这件古代工艺品有着独特的鸟形设计。</t>
  </si>
  <si>
    <t>这款无人机采用了 aviform (鸟形的) 仿生外观。</t>
  </si>
  <si>
    <t>avi 是鸟 form 形，鸟形设计真奇特。</t>
  </si>
  <si>
    <t>architect</t>
  </si>
  <si>
    <t>arch-</t>
  </si>
  <si>
    <t>tect</t>
  </si>
  <si>
    <t>arch- (主要的/首席) + tect (建造者) -&gt; 负责整体规划的首席建造者 -&gt; 建筑师</t>
  </si>
  <si>
    <t>建筑师</t>
  </si>
  <si>
    <t>/ˈɑːrkɪtekt/</t>
  </si>
  <si>
    <t>He is the chief architect of the country's economic reforms.</t>
  </si>
  <si>
    <t>他是该国经济改革的主要设计师。</t>
  </si>
  <si>
    <t>那位 architect 在设计中加入了一个巨大的 arch。</t>
  </si>
  <si>
    <t>主要的建筑者，architect 是建筑师。</t>
  </si>
  <si>
    <t>monarchy</t>
  </si>
  <si>
    <t>mon-</t>
  </si>
  <si>
    <t>arch</t>
  </si>
  <si>
    <t>mon- (单一) + arch (统治者) + -y (名词后缀) -&gt; 由一个人统治的政体 -&gt; 君主政体</t>
  </si>
  <si>
    <t>君主制</t>
  </si>
  <si>
    <t>/ˈmɑːnərki/</t>
  </si>
  <si>
    <t>The country has been a monarchy for centuries.</t>
  </si>
  <si>
    <t>这个国家几个世纪以来一直是君主制模式。</t>
  </si>
  <si>
    <t>mono 是单一，arch 是统治，monarchy 就是一个人说了算。</t>
  </si>
  <si>
    <t>一人统治 archy，君主政体 monarchy。</t>
  </si>
  <si>
    <t>anarchy</t>
  </si>
  <si>
    <t>an-</t>
  </si>
  <si>
    <t>an- (无) + arch (统治/首领) + -y (名词后缀) -&gt; 没有统治者管理的状态 -&gt; 无政府状态</t>
  </si>
  <si>
    <t>混乱</t>
  </si>
  <si>
    <t>/ˈænərki/</t>
  </si>
  <si>
    <t>The civil war led to total anarchy in the country.</t>
  </si>
  <si>
    <t>内战导致该国陷入完全的无政府状态。</t>
  </si>
  <si>
    <t>an 表示没有，arch 统治消失，anarchy 真是乱套了。</t>
  </si>
  <si>
    <t>没有统治无政府，anarchy 真是乱。</t>
  </si>
  <si>
    <t>hierarchy</t>
  </si>
  <si>
    <t>hier-</t>
  </si>
  <si>
    <t>hier- (神圣的) + arch (统治) + -y (名词后缀) -&gt; 神圣职位的统治序列 -&gt; 等级制度</t>
  </si>
  <si>
    <t>等级制度</t>
  </si>
  <si>
    <t>/ˈhaɪərɑːrki/</t>
  </si>
  <si>
    <t>There is a rigid hierarchy in the organization.</t>
  </si>
  <si>
    <t>该组织内部有着森严的等级制度。</t>
  </si>
  <si>
    <t>公司里的 hierarchy 就像是一层层神圣的 arch 等级。</t>
  </si>
  <si>
    <t>神圣统治层层分，hierarchy 等级明。</t>
  </si>
  <si>
    <t>archaic</t>
  </si>
  <si>
    <t>arch- (最初的/古老的) + -aic (形容词后缀) -&gt; 属于最初时期的 -&gt; 古老的</t>
  </si>
  <si>
    <t>陈旧的</t>
  </si>
  <si>
    <t>/ɑːrˈkeɪɪk/</t>
  </si>
  <si>
    <t>The system is archaic and should be updated.</t>
  </si>
  <si>
    <t>这个系统已经过时了，应该更新。</t>
  </si>
  <si>
    <t>archaic 的建筑总是带有一种古老的 arch 风格。</t>
  </si>
  <si>
    <t>arch 是古老，archaic 真陈旧。</t>
  </si>
  <si>
    <t>archive</t>
  </si>
  <si>
    <t>arch- (最初的/首领办公室) + -ive (名词后缀) -&gt; 存放最初公文的地方 -&gt; 档案馆</t>
  </si>
  <si>
    <t>档案</t>
  </si>
  <si>
    <t>/ˈɑːrkaɪv/</t>
  </si>
  <si>
    <t>You should archive these documents for future reference.</t>
  </si>
  <si>
    <t>你应该把这些文件存档以备将来参考。</t>
  </si>
  <si>
    <t>在 archive 档案馆里，我发现了最 arch 的原始文件。</t>
  </si>
  <si>
    <t>存放原始文件地，archive 是档案馆。</t>
  </si>
  <si>
    <t>archbishop</t>
  </si>
  <si>
    <t>bishop</t>
  </si>
  <si>
    <t>arch- (首席) + bishop (主教) -&gt; 主教中的首领 -&gt; 大主教</t>
  </si>
  <si>
    <t>大主教</t>
  </si>
  <si>
    <t>/ˌɑːrtʃˈbɪʃəp/</t>
  </si>
  <si>
    <t>The archbishop delivered a powerful sermon.</t>
  </si>
  <si>
    <t>大主教发表了一场有力的布道。</t>
  </si>
  <si>
    <t>作为一名 archbishop，他在所有 bishop 中最有 arch 威严。</t>
  </si>
  <si>
    <t>首席主教 arch-，archbishop 地位高。</t>
  </si>
  <si>
    <t>archaeology</t>
  </si>
  <si>
    <t>-aeo-</t>
  </si>
  <si>
    <t>arch- (古代的) + -aeo- (连接词) + -logy (学科) -&gt; 研究古代事物的学科 -&gt; 考古学</t>
  </si>
  <si>
    <t>考古学</t>
  </si>
  <si>
    <t>/ˌɑːrkiˈɑːlədʒi/</t>
  </si>
  <si>
    <t>Archaeology helps us understand ancient civilizations.</t>
  </si>
  <si>
    <t>考古学帮助我们了解古代文明。</t>
  </si>
  <si>
    <t>想要研究 arch 的古老秘密，就得去学 archaeology。</t>
  </si>
  <si>
    <t>研究古代 arch 物，考古学 archaeology。</t>
  </si>
  <si>
    <t>patriarch</t>
  </si>
  <si>
    <t>patri-</t>
  </si>
  <si>
    <t>patri- (父亲) + arch (统治者) -&gt; 家中的父亲统治者 -&gt; 家长，族长</t>
  </si>
  <si>
    <t>/ˈpeɪtriɑːrk/</t>
  </si>
  <si>
    <t>He was the respected patriarch of the family.</t>
  </si>
  <si>
    <t>他是家中受人尊敬的家长。</t>
  </si>
  <si>
    <t>patri 代表父亲，patriarch 就是作为统治者的父亲。</t>
  </si>
  <si>
    <t>父亲统治 patri-arch，家族长辈是家长。</t>
  </si>
  <si>
    <t>matriarch</t>
  </si>
  <si>
    <t>matri-</t>
  </si>
  <si>
    <t>matri- (母亲) + arch (统治者) -&gt; 家中的女性统治者 -&gt; 女家长</t>
  </si>
  <si>
    <t>/ˈmeɪtriɑːrk/</t>
  </si>
  <si>
    <t>The grandmother was the matriarch of the clan.</t>
  </si>
  <si>
    <t>祖母是该家族的女族长。</t>
  </si>
  <si>
    <t>matri 代表母亲，matriarch 就是那个有权的女人。</t>
  </si>
  <si>
    <t>母亲统治 matri-arch，女性家长显神威。</t>
  </si>
  <si>
    <t>arthritis</t>
  </si>
  <si>
    <t>arthr-</t>
  </si>
  <si>
    <t>arthr- (关节) + -itis (炎症) -&gt; 关节处的炎症 -&gt; 关节炎</t>
  </si>
  <si>
    <t>关节炎</t>
  </si>
  <si>
    <t>/ɑːrˈθraɪtɪs/</t>
  </si>
  <si>
    <t>My grandmother suffers from severe arthritis in her knees.</t>
  </si>
  <si>
    <t>我祖母的膝盖患有严重的关节炎。</t>
  </si>
  <si>
    <t>这位奶奶患有 arthritis (关节炎)，每到下雨天 joint 就会痛。</t>
  </si>
  <si>
    <t>关节 arthr，加上 itis 成了炎。</t>
  </si>
  <si>
    <t>arthropod</t>
  </si>
  <si>
    <t>arthro-</t>
  </si>
  <si>
    <t>arthro- (关节) + -pod (脚) -&gt; 脚部有节的生物 -&gt; 节肢动物</t>
  </si>
  <si>
    <t>节肢动物</t>
  </si>
  <si>
    <t>/ˈɑːrθrəpɒd/</t>
  </si>
  <si>
    <t>Insects, spiders, and crabs are all types of arthropod.</t>
  </si>
  <si>
    <t>昆虫、蜘蛛和螃蟹都属于节肢动物。</t>
  </si>
  <si>
    <t>许多 arthropod (节肢动物) 的 foot（脚）都是分节的。</t>
  </si>
  <si>
    <t>脚是 pod，关节是 arthro，合起来是节肢动物。</t>
  </si>
  <si>
    <t>arthroscope</t>
  </si>
  <si>
    <t>arthro- (关节) + -scope (观察仪器) -&gt; 用于观察关节内部的仪器 -&gt; 关节镜</t>
  </si>
  <si>
    <t>关节镜</t>
  </si>
  <si>
    <t>/ˈɑːrθrəskoʊp/</t>
  </si>
  <si>
    <t>The surgeon used an arthroscope to examine the damaged tissue.</t>
  </si>
  <si>
    <t>外科医生使用关节镜检查受损组织。</t>
  </si>
  <si>
    <t>医生拿起 arthroscope (关节镜) 像看 microscope 一样观察 joint。</t>
  </si>
  <si>
    <t>关节 arthro 用 scope 照，镜下病灶无处跑。</t>
  </si>
  <si>
    <t>arthroscopy</t>
  </si>
  <si>
    <t>arthro- (关节) + -scopy (观察/检查行为) -&gt; 观察关节内部的过程 -&gt; 关节镜检查术</t>
  </si>
  <si>
    <t>关节镜检查</t>
  </si>
  <si>
    <t>/ɑːrˈθrɒskəpi/</t>
  </si>
  <si>
    <t>The athlete underwent arthroscopy to repair a torn ligament.</t>
  </si>
  <si>
    <t>这位运动员接受了关节镜手术来修复撕裂的韧带。</t>
  </si>
  <si>
    <t>做完一次 arthroscopy (关节镜检查)，膝盖的问题就清清楚楚了。</t>
  </si>
  <si>
    <t>关节 arthro 加上 scopy，内窥检查是术语。</t>
  </si>
  <si>
    <t>arthroplasty</t>
  </si>
  <si>
    <t>arthro- (关节) + -plasty (成形术/修复术) -&gt; 修复或重建关节的手术 -&gt; 关节成形术</t>
  </si>
  <si>
    <t>关节成形术</t>
  </si>
  <si>
    <t>/ˈɑːrθroʊplæsti/</t>
  </si>
  <si>
    <t>Total hip arthroplasty is a very successful operation for elderly people.</t>
  </si>
  <si>
    <t>全髋关节成形术对老年人来说是一个非常成功的手术。</t>
  </si>
  <si>
    <t>严重磨损需要 arthroplasty (关节成形术)，让 joint 重新 mold（塑造）。</t>
  </si>
  <si>
    <t>关节 arthro 术 plasty，人工关节换上地。</t>
  </si>
  <si>
    <t>osteoarthritis</t>
  </si>
  <si>
    <t>osteo-</t>
  </si>
  <si>
    <t>osteo- (骨) + arthr- (关节) + -itis (炎症) -&gt; 骨头与关节处的慢性炎症 -&gt; 骨关节炎</t>
  </si>
  <si>
    <t>骨关节炎</t>
  </si>
  <si>
    <t>/ˌɒstioʊɑːrˈθraɪtɪs/</t>
  </si>
  <si>
    <t>Osteoarthritis is caused by the wear and tear of cartilage.</t>
  </si>
  <si>
    <t>骨关节炎是由软骨磨损引起的。</t>
  </si>
  <si>
    <t>骨头 osteo 连关节 arthr，发了 itis 成了患病老人。</t>
  </si>
  <si>
    <t>骨头加上关节炎，osteoarthritis 最磨难。</t>
  </si>
  <si>
    <t>arthralgia</t>
  </si>
  <si>
    <t>arthr- (关节) + -algia (疼痛) -&gt; 发生在关节处的疼痛感 -&gt; 关节痛</t>
  </si>
  <si>
    <t>关节痛</t>
  </si>
  <si>
    <t>/ɑːrˈθrældʒə/</t>
  </si>
  <si>
    <t>Patients with influenza often experience fever and arthralgia.</t>
  </si>
  <si>
    <t>流感患者经常出现发烧和关节痛。</t>
  </si>
  <si>
    <t>虽然没到炎 itis 那么重，但 arthralgia (关节痛) 的 pain 也很难受。</t>
  </si>
  <si>
    <t>痛是 algia，关节 arthr，合在一起难伸屈。</t>
  </si>
  <si>
    <t>dysarthria</t>
  </si>
  <si>
    <t>dys-</t>
  </si>
  <si>
    <t>dys- (坏的/困难) + arthr- (发音器官连接) + -ia (状态/疾病) -&gt; 发音器官运动连接不协调 -&gt; 构音障碍</t>
  </si>
  <si>
    <t>构音障碍</t>
  </si>
  <si>
    <t>/dɪsˈɑːrθriə/</t>
  </si>
  <si>
    <t>Damage to the brain can result in dysarthria, making speech difficult to understand.</t>
  </si>
  <si>
    <t>大脑受损会导致构音障碍，使言语难以理解。</t>
  </si>
  <si>
    <t>由于 dys- (障碍) 影响了语音 arthr- (连接)，他说话很不清楚。</t>
  </si>
  <si>
    <t>dys 是障碍，arthr 连接，说话不清口难开。</t>
  </si>
  <si>
    <t>arthrotomy</t>
  </si>
  <si>
    <t>arthro- (关节) + -tomy (切开术) -&gt; 切开关节的操作 -&gt; 关节切开术</t>
  </si>
  <si>
    <t>关节切开术</t>
  </si>
  <si>
    <t>/ɑːrˈθrɒtəmi/</t>
  </si>
  <si>
    <t>An exploratory arthrotomy may be needed to locate the foreign body.</t>
  </si>
  <si>
    <t>可能需要进行探查性关节切开术来寻找异物。</t>
  </si>
  <si>
    <t>医生决定用 tomy (切开) 的方法对 arthro- 进行处理。</t>
  </si>
  <si>
    <t>关节 arthro 需 tomy，切开探查寻病因。</t>
  </si>
  <si>
    <t>arthromere</t>
  </si>
  <si>
    <t>arthro- (连接) + -mere (部分) -&gt; 身体连接的部分 -&gt; 体节</t>
  </si>
  <si>
    <t>体节</t>
  </si>
  <si>
    <t>/ˈɑːrθroʊmɪər/</t>
  </si>
  <si>
    <t>The body of the insect is composed of several arthromeres.</t>
  </si>
  <si>
    <t>昆虫的身体由多个体节组成。</t>
  </si>
  <si>
    <t>昆虫的 body 由一个个 arthromere (体节) 拼成。</t>
  </si>
  <si>
    <t>连接 arthro 每一段 mere，身体分节好灵活。</t>
  </si>
  <si>
    <t>astronaut</t>
  </si>
  <si>
    <t>astro-</t>
  </si>
  <si>
    <t>naut</t>
  </si>
  <si>
    <t>astro- (星) + naut (船员) -&gt; 航行于星际的船员 -&gt; 宇航员</t>
  </si>
  <si>
    <t>宇航员</t>
  </si>
  <si>
    <t>/ˈæstrənɔːt/</t>
  </si>
  <si>
    <t>The astronaut floated outside the space station.</t>
  </si>
  <si>
    <t>宇航员在空间站外漂浮。</t>
  </si>
  <si>
    <t>这位 astronaut 拥有星之意志，在太空中 naut（航行）。</t>
  </si>
  <si>
    <t>astro是星，naut是船，合在一起航天员。</t>
  </si>
  <si>
    <t>astronomy</t>
  </si>
  <si>
    <t>astro- (星) + -nomy (学说/规律) -&gt; 研究星体运行规律的学问 -&gt; 天文学</t>
  </si>
  <si>
    <t>天文学</t>
  </si>
  <si>
    <t>/əˈstrɒnəmi/</t>
  </si>
  <si>
    <t>Astronomy is the study of celestial objects.</t>
  </si>
  <si>
    <t>天文学是对天体的研究。</t>
  </si>
  <si>
    <t>学习 astronomy 是一场探寻星辰 nomy（规律）的旅程。</t>
  </si>
  <si>
    <t>astro是星，nomy法，天文学问大无涯。</t>
  </si>
  <si>
    <t>astrology</t>
  </si>
  <si>
    <t>astro- (星) + -logy (学科/学说) -&gt; 解释星象对人影响的学说 -&gt; 占星术</t>
  </si>
  <si>
    <t>占星术</t>
  </si>
  <si>
    <t>/əˈstrɒlədʒi/</t>
  </si>
  <si>
    <t>He doesn't believe in astrology or horoscopes.</t>
  </si>
  <si>
    <t>他不相信占星术或星座运势。</t>
  </si>
  <si>
    <t>很多人看 astrology 的 logy（理论）来算命。</t>
  </si>
  <si>
    <t>astro是星，logy学，占星预测看性格。</t>
  </si>
  <si>
    <t>disaster</t>
  </si>
  <si>
    <t>dis-</t>
  </si>
  <si>
    <t>aster</t>
  </si>
  <si>
    <t>dis- (分离/坏) + aster (星) -&gt; 占星术中星位不正预示着祸端 -&gt; 灾难</t>
  </si>
  <si>
    <t>灾难</t>
  </si>
  <si>
    <t>/dɪˈzɑːstə(r)/</t>
  </si>
  <si>
    <t>The earthquake was a terrible disaster.</t>
  </si>
  <si>
    <t>那次地震是一场可怕的灾难。</t>
  </si>
  <si>
    <t>一旦 dis（偏离）了 aster（星轨），就会发生大灾难。</t>
  </si>
  <si>
    <t>dis是错，aster星，星位偏离大灾星。</t>
  </si>
  <si>
    <t>asteroid</t>
  </si>
  <si>
    <t>aster-</t>
  </si>
  <si>
    <t>aster- (星) + -oid (像...的) -&gt; 看起来像星星的小天体 -&gt; 小行星</t>
  </si>
  <si>
    <t>小行星</t>
  </si>
  <si>
    <t>/ˈæstərɔɪd/</t>
  </si>
  <si>
    <t>An asteroid hit the Earth millions of years ago.</t>
  </si>
  <si>
    <t>数百万年前一颗小行星撞击了地球。</t>
  </si>
  <si>
    <t>这个小行星虽然小，但形状很像 aster（星），非常 oid（相似）。</t>
  </si>
  <si>
    <t>aster是星，oid像，小行星在空中亮。</t>
  </si>
  <si>
    <t>astronomical</t>
  </si>
  <si>
    <t>astro- (星) + -nom (规律) + -ical (形容词后缀) -&gt; 像天文学数字一样巨大的 -&gt; 巨大的</t>
  </si>
  <si>
    <t>极大的，天文学的</t>
  </si>
  <si>
    <t>/ˌæstrəˈnɒmɪkl/</t>
  </si>
  <si>
    <t>The cost of the project was astronomical.</t>
  </si>
  <si>
    <t>该项目的成本是一个天文数字。</t>
  </si>
  <si>
    <t>这笔费用的规模简直是 astronomical 级别的，像星辰一样不可计数。</t>
  </si>
  <si>
    <t>astro是星，ical后缀，天文数字真是贵。</t>
  </si>
  <si>
    <t>asterisk</t>
  </si>
  <si>
    <t>aster- (星) + -isk (小) -&gt; 小小的星形符号 -&gt; 星号</t>
  </si>
  <si>
    <t>星号 (*)</t>
  </si>
  <si>
    <t>/ˈæstərɪsk/</t>
  </si>
  <si>
    <t>Please mark the important points with an asterisk.</t>
  </si>
  <si>
    <t>请用星号标出重点。</t>
  </si>
  <si>
    <t>在 aster（星）后面加个 isk（小后缀），就是打个星号。</t>
  </si>
  <si>
    <t>aster是星，isk小，星号标记少不了。</t>
  </si>
  <si>
    <t>astral</t>
  </si>
  <si>
    <t>astr-</t>
  </si>
  <si>
    <t>astr- (星) + -al (形容词后缀) -&gt; 关于星星的 -&gt; 星际的</t>
  </si>
  <si>
    <t>/ˈæstrəl/</t>
  </si>
  <si>
    <t>Astral navigation is used by some sailors.</t>
  </si>
  <si>
    <t>一些海员使用星际导航。</t>
  </si>
  <si>
    <t>这是一种 astral 的美，属于 al（属于）星空。</t>
  </si>
  <si>
    <t>astr是星，al后缀，星际旅行确实美。</t>
  </si>
  <si>
    <t>astrophysics</t>
  </si>
  <si>
    <t>physics</t>
  </si>
  <si>
    <t>astro- (星) + physics (物理) -&gt; 研究星体物理属性的科学 -&gt; 天体物理学</t>
  </si>
  <si>
    <t>/ˌæstrəʊˈfɪzɪks/</t>
  </si>
  <si>
    <t>He is a professor of astrophysics.</t>
  </si>
  <si>
    <t>他是一位天体物理学教授。</t>
  </si>
  <si>
    <t>把 astro（星）和 physics（物理）结合，就是最硬核的科学。</t>
  </si>
  <si>
    <t>astro是星，物理学，天体物理真卓绝。</t>
  </si>
  <si>
    <t>antibody</t>
  </si>
  <si>
    <t>anti-</t>
  </si>
  <si>
    <t>body</t>
  </si>
  <si>
    <t>anti- (对抗) + body (身体/物体) -&gt; 身体内产生的对抗外来有害物质的成分 -&gt; 抗体</t>
  </si>
  <si>
    <t>抗体</t>
  </si>
  <si>
    <t>/ˈæntibɒdi/</t>
  </si>
  <si>
    <t>The test shows that you have the antibody to the virus.</t>
  </si>
  <si>
    <t>测试显示你体内有这种病毒的抗体。</t>
  </si>
  <si>
    <t>由于产生 antibody，他的 body（身体）不再害怕病毒。</t>
  </si>
  <si>
    <t>anti对抗body身，产生抗体护体真。</t>
  </si>
  <si>
    <t>antibiotic</t>
  </si>
  <si>
    <t>bio</t>
  </si>
  <si>
    <t>anti- (对抗) + bio (生命/生物) + -tic (形容词/名词后缀) -&gt; 用来对抗有害微生物命脉的药物 -&gt; 抗生素</t>
  </si>
  <si>
    <t>抗生素</t>
  </si>
  <si>
    <t>/ˌæntibaɪˈɒtɪk/</t>
  </si>
  <si>
    <t>The doctor prescribed an antibiotic for her throat infection.</t>
  </si>
  <si>
    <t>医生给她开了抗生素治疗喉咙感染。</t>
  </si>
  <si>
    <t>这种 antibiotic 抑制了 bio（生物/病菌）的生长。</t>
  </si>
  <si>
    <t>anti对抗bio生，病菌最怕抗生素。</t>
  </si>
  <si>
    <t>antisocial</t>
  </si>
  <si>
    <t>soci</t>
  </si>
  <si>
    <t>anti- (反对/相反) + soci (社会) + -al (形容词后缀) -&gt; 反对社会规范的 -&gt; 反社会的</t>
  </si>
  <si>
    <t>反社会的，不爱社交的</t>
  </si>
  <si>
    <t>/ˌæntiˈsəʊʃl/</t>
  </si>
  <si>
    <t>Graffiti is often considered antisocial behavior.</t>
  </si>
  <si>
    <t>涂鸦通常被认为是一种反社会行为。</t>
  </si>
  <si>
    <t>他这种 antisocial 的性格，不适合融入这个 social（社会）圈子。</t>
  </si>
  <si>
    <t>anti反对soci社，反向社交不合群。</t>
  </si>
  <si>
    <t>antarctic</t>
  </si>
  <si>
    <t>ant-</t>
  </si>
  <si>
    <t>arctic</t>
  </si>
  <si>
    <t>ant- (相反) + arctic (北极的) -&gt; 北极正对着的一面 -&gt; 南极的</t>
  </si>
  <si>
    <t>南极的；南极洲</t>
  </si>
  <si>
    <t>/ænˈtɑːktɪk/</t>
  </si>
  <si>
    <t>Penguins are found in the Antarctic region.</t>
  </si>
  <si>
    <t>企鹅生活在南极地区。</t>
  </si>
  <si>
    <t>越过 arctic（北极）到地球另一端，就是 antarctic（南极）。</t>
  </si>
  <si>
    <t>北极arctic南极ant，地球两端对着站。</t>
  </si>
  <si>
    <t>antonym</t>
  </si>
  <si>
    <t>onym</t>
  </si>
  <si>
    <t>ant- (相反) + onym (名字/名称) -&gt; 意义相反的名字 -&gt; 反义词</t>
  </si>
  <si>
    <t>反义词</t>
  </si>
  <si>
    <t>/ˈæntənɪm/</t>
  </si>
  <si>
    <t>Hot is the antonym of cold.</t>
  </si>
  <si>
    <t>“热”是“冷”的反义词。</t>
  </si>
  <si>
    <t>通过 antonym 来学习单词，有助于记住相反的 name（名称）。</t>
  </si>
  <si>
    <t>ant相反onym名，反义词语记分明。</t>
  </si>
  <si>
    <t>antipathy</t>
  </si>
  <si>
    <t>pathy</t>
  </si>
  <si>
    <t>anti- (相反) + pathy (感情) -&gt; 产生相反的感情 -&gt; 反感</t>
  </si>
  <si>
    <t>反感，厌恶</t>
  </si>
  <si>
    <t>/ænˈtɪpəθi/</t>
  </si>
  <si>
    <t>He felt a strong antipathy towards the new rules.</t>
  </si>
  <si>
    <t>他对这些新规定感到非常反感。</t>
  </si>
  <si>
    <t>由于 pathy（感情）不和，他们互相产生了 antipathy。</t>
  </si>
  <si>
    <t>anti相反pathy情，厌恶反感情难平。</t>
  </si>
  <si>
    <t>anticlimax</t>
  </si>
  <si>
    <t>climax</t>
  </si>
  <si>
    <t>anti- (相反) + climax (顶点/高潮) -&gt; 期待的高潮却变成了相反的情况 -&gt; 令人扫兴的结局</t>
  </si>
  <si>
    <t>令人扫兴的结局，虎头蛇尾</t>
  </si>
  <si>
    <t>/ˌæntiˈklaɪmæks/</t>
  </si>
  <si>
    <t>The end of the movie was a bit of an anticlimax.</t>
  </si>
  <si>
    <t>电影的结局有点令人扫兴。</t>
  </si>
  <si>
    <t>本以为是 climax（高潮），结果却是 anticlimax，让人失望。</t>
  </si>
  <si>
    <t>climax高潮anti反，虎头蛇尾结局惨。</t>
  </si>
  <si>
    <t>antiwar</t>
  </si>
  <si>
    <t>war</t>
  </si>
  <si>
    <t>anti- (反对) + war (战争) -&gt; 反对战争的 -&gt; 反战的</t>
  </si>
  <si>
    <t>反战的</t>
  </si>
  <si>
    <t>/ˌæntiˈwɔː(r)/</t>
  </si>
  <si>
    <t>She was active in the antiwar movement.</t>
  </si>
  <si>
    <t>她积极参加反战运动。</t>
  </si>
  <si>
    <t>全人类都支持 antiwar，以此来结束残酷的 war（战争）。</t>
  </si>
  <si>
    <t>anti反对war战，和平使者反战忙。</t>
  </si>
  <si>
    <t>antiseptic</t>
  </si>
  <si>
    <t>sept</t>
  </si>
  <si>
    <t>anti- (对抗) + sept (腐烂/细菌) + -ic (相关的) -&gt; 对抗腐烂和感染的 -&gt; 防腐的/防腐剂</t>
  </si>
  <si>
    <t>防腐的；防腐剂</t>
  </si>
  <si>
    <t>/ˌæntiˈseptɪk/</t>
  </si>
  <si>
    <t>The nurse cleaned the wound with antiseptic.</t>
  </si>
  <si>
    <t>护士用防腐剂清洗了伤口。</t>
  </si>
  <si>
    <t>涂上 antiseptic，防止细菌导致 sept（腐烂）。</t>
  </si>
  <si>
    <t>anti对抗sept烂，防腐消炎保平安。</t>
  </si>
  <si>
    <t>antioxidant</t>
  </si>
  <si>
    <t>oxid</t>
  </si>
  <si>
    <t>anti- (对抗) + oxid (氧/氧化) + -ant (名词后缀，表示物) -&gt; 对抗氧化的物质 -&gt; 抗氧化剂</t>
  </si>
  <si>
    <t>抗氧化剂</t>
  </si>
  <si>
    <t>/ˌæntiˈɒksɪdənt/</t>
  </si>
  <si>
    <t>Blueberries are rich in antioxidants.</t>
  </si>
  <si>
    <t>蓝莓富含抗氧化剂。</t>
  </si>
  <si>
    <t>这些 antioxidant 可以保护细胞不被 oxid（氧化）损伤。</t>
  </si>
  <si>
    <t>anti反对oxid氧，抗氧化剂保健康。</t>
  </si>
  <si>
    <t>apology</t>
  </si>
  <si>
    <t>apo-</t>
  </si>
  <si>
    <t>log</t>
  </si>
  <si>
    <t>apo- (away) + log (speech) + -y (n. suffix) -&gt; a speech to move blame away -&gt; 道歉/辩解</t>
  </si>
  <si>
    <t>道歉</t>
  </si>
  <si>
    <t>/əˈpɒlədʒi/</t>
  </si>
  <si>
    <t>He offered a sincere apology for his mistake.</t>
  </si>
  <si>
    <t>他为自己的错误表达了真诚的歉意。</t>
  </si>
  <si>
    <t>做出 apology (道歉) 就能把错误 take away (带走)，真诚的 log (言论) 解决纠纷。</t>
  </si>
  <si>
    <t>apo 远离 log 说，说走嫌疑是道歉。</t>
  </si>
  <si>
    <t>apologize</t>
  </si>
  <si>
    <t>apo- (away) + log (speech) + -ize (v. suffix) -&gt; to make a speech to clear away guilt -&gt; 道歉</t>
  </si>
  <si>
    <t>道歉/辩解</t>
  </si>
  <si>
    <t>/əˈpɒlədʒaɪz/</t>
  </si>
  <si>
    <t>You should apologize to her for being late.</t>
  </si>
  <si>
    <t>你应该因为迟到向她道歉。</t>
  </si>
  <si>
    <t>我要 apologize (道歉)，用言语把误会 move away (移走)。</t>
  </si>
  <si>
    <t>apo 离开 log 谈，ize 动词是道歉。</t>
  </si>
  <si>
    <t>apocalyptic</t>
  </si>
  <si>
    <t>calypt</t>
  </si>
  <si>
    <t>apo- (off) + calypt (cover) + -ic (adj. suffix) -&gt; to take the cover off -&gt; 启示录的/灾难性的</t>
  </si>
  <si>
    <t>/əˌpɒkəˈlɪptɪk/</t>
  </si>
  <si>
    <t>The movie depicts an apocalyptic future.</t>
  </si>
  <si>
    <t>这部电影描述了一个末日启示录般的未来。</t>
  </si>
  <si>
    <t>这场 apocalyptic (灾难性的) 风暴把房顶的 cover (盖子) 都 apo (揭开了)。</t>
  </si>
  <si>
    <t>apo 揭开 cover 盖，末日灾难已到来。</t>
  </si>
  <si>
    <t>apogee</t>
  </si>
  <si>
    <t>gee</t>
  </si>
  <si>
    <t>apo- (away) + gee (earth) -&gt; the point furthest away from the earth -&gt; 远地点/巅峰</t>
  </si>
  <si>
    <t>/ˈæpədʒiː/</t>
  </si>
  <si>
    <t>The moon is at its apogee.</t>
  </si>
  <si>
    <t>月球正处于它的远地点。</t>
  </si>
  <si>
    <t>当月亮在 apogee (远地点) 时，它离 gee (地球) 最 apo (远)。</t>
  </si>
  <si>
    <t>apo 远离 gee 为地，远地点上是巅峰。</t>
  </si>
  <si>
    <t>apostle</t>
  </si>
  <si>
    <t>stle</t>
  </si>
  <si>
    <t>apo- (away) + stle (send) -&gt; one sent away on a mission -&gt; 使徒/信徒</t>
  </si>
  <si>
    <t>/əˈpɒsl/</t>
  </si>
  <si>
    <t>He was an apostle of non-violence.</t>
  </si>
  <si>
    <t>他是非暴力主义的倡导者。</t>
  </si>
  <si>
    <t xml:space="preserve">他是被 apo (派出去) 的 apostle (使徒)，传播圣旨。 </t>
  </si>
  <si>
    <t>apo 离开 stle 送，派往远方做使徒。</t>
  </si>
  <si>
    <t>apostrophe</t>
  </si>
  <si>
    <t>strophe</t>
  </si>
  <si>
    <t>apo- (away) + strophe (turn) -&gt; turning away from the main text (to show omission) -&gt; 撇号/省字号</t>
  </si>
  <si>
    <t>/əˈpɒstrəfi/</t>
  </si>
  <si>
    <t>Don't forget the apostrophe in 'it's'.</t>
  </si>
  <si>
    <t>不要忘了“it's”中的撇号。</t>
  </si>
  <si>
    <t>这个 apostrophe (撇号) 代表一个字母被 turn away (转走/省掉) 了。</t>
  </si>
  <si>
    <t>apo 离开 strophe 转，撇号省去转个弯。</t>
  </si>
  <si>
    <t>apostasy</t>
  </si>
  <si>
    <t>sta</t>
  </si>
  <si>
    <t>apo- (away) + sta (stand) + -sy (n. suffix) -&gt; standing away from one's faith -&gt; 背教/脱党</t>
  </si>
  <si>
    <t>/əˈpɒstəsi/</t>
  </si>
  <si>
    <t>He was accused of apostasy.</t>
  </si>
  <si>
    <t>他被指控犯有背教罪。</t>
  </si>
  <si>
    <t>他 sta (站) 在了原信仰的 apo (另一边)，这就是 apostasy (变节)。</t>
  </si>
  <si>
    <t>apo 离开 sta 站，背离立场是变节。</t>
  </si>
  <si>
    <t>apotheosis</t>
  </si>
  <si>
    <t>theo</t>
  </si>
  <si>
    <t>apo- (from) + theo (god) + -sis (process) -&gt; the process of making someone a god -&gt; 神化/崇高典范</t>
  </si>
  <si>
    <t>/əˌpɒθiˈəʊsɪs/</t>
  </si>
  <si>
    <t>The king's apotheosis occurred after his death.</t>
  </si>
  <si>
    <t>国王死后被神化了。</t>
  </si>
  <si>
    <t>这件作品是美学的 apotheosis (典范)，仿佛是从 theo (神) 那里 apo (脱胎) 而来。</t>
  </si>
  <si>
    <t>apo 来自 theo 神，神化典范最高级。</t>
  </si>
  <si>
    <t>aphelion</t>
  </si>
  <si>
    <t>ap-</t>
  </si>
  <si>
    <t>helion</t>
  </si>
  <si>
    <t>ap- (away) + helion (sun) -&gt; the point in orbit furthest away from the sun -&gt; 远日点</t>
  </si>
  <si>
    <t>/æpˈhiːliən/</t>
  </si>
  <si>
    <t>The planet reached its aphelion in July.</t>
  </si>
  <si>
    <t>这颗行星在七月到达了远日点。</t>
  </si>
  <si>
    <t>在 aphelion (远日点)，地球离 helio (太阳) 最 ap (远)。</t>
  </si>
  <si>
    <t>ap 是远离 helio 日，远日点上冷飕飕。</t>
  </si>
  <si>
    <t>apocrine</t>
  </si>
  <si>
    <t>crine</t>
  </si>
  <si>
    <t>apo- (away/off) + crine (separate) -&gt; cells that separate part of themselves to secrete -&gt; 顶浆分泌的/顶端分泌的</t>
  </si>
  <si>
    <t>/ˈæpəkrɪn/</t>
  </si>
  <si>
    <t>Apocrine sweat glands are found in the armpits.</t>
  </si>
  <si>
    <t>顶浆分泌汗腺位于腋下。</t>
  </si>
  <si>
    <t xml:space="preserve">apocrine (顶浆分泌) 意味着细胞的一部分 apo (离开) 整体去分泌。 </t>
  </si>
  <si>
    <t>apo 离开 crine 分，顶端分泌汗腺深。</t>
  </si>
  <si>
    <t>aquarium</t>
  </si>
  <si>
    <t>aqua-</t>
  </si>
  <si>
    <t>aqua (水) + -arium (场所) -&gt; 盛水和养鱼的场所 -&gt; 水族馆</t>
  </si>
  <si>
    <t>水族馆</t>
  </si>
  <si>
    <t>/əˈkweəriəm/</t>
  </si>
  <si>
    <t>We saw many colorful fish at the aquarium.</t>
  </si>
  <si>
    <t>我们在水族馆看到了许多五颜六色的鱼。</t>
  </si>
  <si>
    <t>在 aquarium 里的鱼儿自由自在地游动，这个“水(aqua)之所(-arium)”真是漂亮。</t>
  </si>
  <si>
    <t>aqua是水arium地，水族馆里真美丽。</t>
  </si>
  <si>
    <t>aquatic</t>
  </si>
  <si>
    <t>aqua (水) + -tic (形容词后缀) -&gt; 与水有关的 -&gt; 水生的</t>
  </si>
  <si>
    <t>水生的，水上的</t>
  </si>
  <si>
    <t>/əˈkwætɪk/</t>
  </si>
  <si>
    <t>The lotus is a typical aquatic plant.</t>
  </si>
  <si>
    <t>莲花是典型的水生植物。</t>
  </si>
  <si>
    <t>那是 aquatic 运动，在水(aqua)里进行的形容词(-tic)描述。</t>
  </si>
  <si>
    <t>aqua是水加上tic，水生运动多努力。</t>
  </si>
  <si>
    <t>aquamarine</t>
  </si>
  <si>
    <t>n./adj.</t>
  </si>
  <si>
    <t>marine</t>
  </si>
  <si>
    <t>aqua (水) + marine (海洋的) -&gt; 像海水颜色的宝石 -&gt; 海蓝宝石</t>
  </si>
  <si>
    <t>海蓝色的</t>
  </si>
  <si>
    <t>/ˌækwəməˈriːn/</t>
  </si>
  <si>
    <t>She wore an aquamarine necklace that matched her eyes.</t>
  </si>
  <si>
    <t>她戴着一条海蓝宝石项链，和她的眼睛很相配。</t>
  </si>
  <si>
    <t>那颗漂亮的 aquamarine 宝石，有着大海(marine)水(aqua)一般的颜色。</t>
  </si>
  <si>
    <t>aqua是水marine海，海蓝宝石人人爱。</t>
  </si>
  <si>
    <t>aqueduct</t>
  </si>
  <si>
    <t>aque-</t>
  </si>
  <si>
    <t>duct</t>
  </si>
  <si>
    <t>aque (水) + duct (引导) -&gt; 引导水流的通道 -&gt; 渡槽</t>
  </si>
  <si>
    <t>引水渠，渡槽</t>
  </si>
  <si>
    <t>/ˈækwɪdʌkt/</t>
  </si>
  <si>
    <t>The ancient Romans built a massive aqueduct to supply the city.</t>
  </si>
  <si>
    <t>古罗马人建造了一个巨大的引水渠来供应城市用水。</t>
  </si>
  <si>
    <t>通过 aqueduct 把水(aque)引导(duct)到干旱的农田。</t>
  </si>
  <si>
    <t>aque是水duct导，引水渡槽建得好。</t>
  </si>
  <si>
    <t>Aquarius</t>
  </si>
  <si>
    <t>aqua (水) + -arius (表人的后缀) -&gt; 倒水的人 -&gt; 水瓶座</t>
  </si>
  <si>
    <t>水瓶座</t>
  </si>
  <si>
    <t>/əˈkweəriəs/</t>
  </si>
  <si>
    <t>People born in February are often Aquarius.</t>
  </si>
  <si>
    <t>二月出生的人通常是水瓶座。</t>
  </si>
  <si>
    <t>他是 Aquarius，就是那个在天上倒水(aqua)的人(-arius)。</t>
  </si>
  <si>
    <t>aqua是水arius人，水瓶星座最迷人。</t>
  </si>
  <si>
    <t>aqueous</t>
  </si>
  <si>
    <t>aque (水) + -ous (充满...的) -&gt; 充满水的 -&gt; 水性的，含水的</t>
  </si>
  <si>
    <t>含水的，水状的</t>
  </si>
  <si>
    <t>/ˈeɪkwiəs/</t>
  </si>
  <si>
    <t>The solution is in an aqueous state.</t>
  </si>
  <si>
    <t>该溶液处于水溶状态。</t>
  </si>
  <si>
    <t>这是一个 aqueous 溶液，充满了(-ous)水分(aque)。</t>
  </si>
  <si>
    <t>aque是水加上ous，含水溶液不干枯。</t>
  </si>
  <si>
    <t>aquaculture</t>
  </si>
  <si>
    <t>aqua (水) + culture (耕作/养殖) -&gt; 在水中养殖 -&gt; 水产养殖</t>
  </si>
  <si>
    <t>水产养殖</t>
  </si>
  <si>
    <t>/ˈækwəkʌltʃə(r)/</t>
  </si>
  <si>
    <t>Aquaculture has become a major industry in this coastal town.</t>
  </si>
  <si>
    <t>水产养殖已成为这个沿海小镇的主要产业。</t>
  </si>
  <si>
    <t>搞 aquaculture 就是在水(aqua)里搞农业(culture)。</t>
  </si>
  <si>
    <t>aqua是水culture养，水产养殖富一方。</t>
  </si>
  <si>
    <t>aqualung</t>
  </si>
  <si>
    <t>lung</t>
  </si>
  <si>
    <t>aqua (水) + lung (肺) -&gt; 在水下呼吸的肺 -&gt; 水肺</t>
  </si>
  <si>
    <t>水肺（潜水呼吸器）</t>
  </si>
  <si>
    <t>/ˈækwəlʌŋ/</t>
  </si>
  <si>
    <t>The diver strapped on his aqualung and jumped into the sea.</t>
  </si>
  <si>
    <t>潜水员背上水肺跳进了大海。</t>
  </si>
  <si>
    <t>潜水需要 aqualung，也就是水(aqua)里的肺(lung)。</t>
  </si>
  <si>
    <t>aqua是水加上lung，水底呼吸不慌张。</t>
  </si>
  <si>
    <t>aquaplane</t>
  </si>
  <si>
    <t>plane</t>
  </si>
  <si>
    <t>aqua (水) + plane (平面/滑行) -&gt; 在水面上像飞机一样滑行 -&gt; 滑水板/滑水</t>
  </si>
  <si>
    <t>滑水板，滑水</t>
  </si>
  <si>
    <t>/ˈækwəpleɪn/</t>
  </si>
  <si>
    <t>The car started to aquaplane on the wet road.</t>
  </si>
  <si>
    <t>汽车开始在潮湿的道路上打滑（水面滑行）。</t>
  </si>
  <si>
    <t>在水面上 aquaplane，感觉像是在水(aqua)上飞(plane)一样。</t>
  </si>
  <si>
    <t>aqua是水plane平，水面滑行很轻盈。</t>
  </si>
  <si>
    <t>aquarelle</t>
  </si>
  <si>
    <t>aqua (水) + -elle (小词后缀) -&gt; 用水调和的颜料画的小画 -&gt; 水彩画</t>
  </si>
  <si>
    <t>水彩画</t>
  </si>
  <si>
    <t>/ˌækwəˈrel/</t>
  </si>
  <si>
    <t>He painted a delicate aquarelle of the lake.</t>
  </si>
  <si>
    <t>他画了一幅湖泊的精美水彩画。</t>
  </si>
  <si>
    <t>这幅 aquarelle 画作展现了水(aqua)的灵动感。</t>
  </si>
  <si>
    <t>aqua是水elle画，水彩画作手中挂。</t>
  </si>
  <si>
    <t>annual</t>
  </si>
  <si>
    <t>ann</t>
  </si>
  <si>
    <t>ann (年) + -ual (形容词后缀) -&gt; 每年的 -&gt; 每年的</t>
  </si>
  <si>
    <t>每年的</t>
  </si>
  <si>
    <t>/ˈænjuəl/</t>
  </si>
  <si>
    <t>The company holds its annual meeting in June.</t>
  </si>
  <si>
    <t>公司在六月份举行年会。</t>
  </si>
  <si>
    <t>这份 annual 报告记录了一整年的工作情况。</t>
  </si>
  <si>
    <t>ann 是年，al 是的，annual 就是每年的。</t>
  </si>
  <si>
    <t>anniversary</t>
  </si>
  <si>
    <t>-i-</t>
  </si>
  <si>
    <t>versary</t>
  </si>
  <si>
    <t>ann (年) + i (连接词) + vers (转) + -ary (名词后缀) -&gt; 时间转了一年 -&gt; 周年纪念日</t>
  </si>
  <si>
    <t>周年纪念日</t>
  </si>
  <si>
    <t>/ˌænɪˈvɜːrsəri/</t>
  </si>
  <si>
    <t>Today is our tenth wedding anniversary.</t>
  </si>
  <si>
    <t>今天是我们的十周年结婚纪念日。</t>
  </si>
  <si>
    <t>在 anniversary 那天，时间又转回了出发的一年。</t>
  </si>
  <si>
    <t>一年一转 anniversary，纪念日子要牢记。</t>
  </si>
  <si>
    <t>perennial</t>
  </si>
  <si>
    <t>per-</t>
  </si>
  <si>
    <t>enn</t>
  </si>
  <si>
    <t>per (贯穿) + enn (年) + -ial (形容词后缀) -&gt; 贯穿了许多年的 -&gt; 长久的；终年的</t>
  </si>
  <si>
    <t>终年的；长久的</t>
  </si>
  <si>
    <t>/pəˈreniəl/</t>
  </si>
  <si>
    <t>Lack of resources is a perennial problem in this region.</t>
  </si>
  <si>
    <t>资源匮乏是该地区一个长期存在的问题。</t>
  </si>
  <si>
    <t>这种 perennial 的植物每年都会开花，非常长久。</t>
  </si>
  <si>
    <t>per 是贯穿 enn 是年，perennial 终年不间断。</t>
  </si>
  <si>
    <t>millennium</t>
  </si>
  <si>
    <t>mill-</t>
  </si>
  <si>
    <t>mill (千) + enn (年) + -ium (名词后缀) -&gt; 一千个年份 -&gt; 千年</t>
  </si>
  <si>
    <t>一千年</t>
  </si>
  <si>
    <t>/mɪˈleniəm/</t>
  </si>
  <si>
    <t>The celebration marked the end of the second millennium.</t>
  </si>
  <si>
    <t>这次庆典标志着第二个千年的结束。</t>
  </si>
  <si>
    <t>这棵树活了一个 millennium，见证了千年的沧桑。</t>
  </si>
  <si>
    <t>mill 是千，enn 是年，millennium 跨越一千年。</t>
  </si>
  <si>
    <t>annuity</t>
  </si>
  <si>
    <t>annu</t>
  </si>
  <si>
    <t>annu (年) + -ity (名词后缀) -&gt; 每年支付的金额 -&gt; 年金</t>
  </si>
  <si>
    <t>年金</t>
  </si>
  <si>
    <t>/əˈnjuːəti/</t>
  </si>
  <si>
    <t>He receives a small annuity from his former employer.</t>
  </si>
  <si>
    <t>他从前雇主那里领取一小笔年金。</t>
  </si>
  <si>
    <t>他退休后靠 annuity 年金生活，每年领一次钱。</t>
  </si>
  <si>
    <t>annu 是年 ity 名词，annuity 年金保晚年。</t>
  </si>
  <si>
    <t>annals</t>
  </si>
  <si>
    <t>ann (年) + -als (名词后缀) -&gt; 按年记录的文件 -&gt; 编年史；年报</t>
  </si>
  <si>
    <t>编年史；年报</t>
  </si>
  <si>
    <t>/ˈænəlz/</t>
  </si>
  <si>
    <t>This event is unique in the annals of history.</t>
  </si>
  <si>
    <t>这件事在历史编年史中是独一无二的。</t>
  </si>
  <si>
    <t>翻开历史的 annals，每一页都是一年的见证。</t>
  </si>
  <si>
    <t>ann 是年 als 记，annals 编年入史册。</t>
  </si>
  <si>
    <t>centennial</t>
  </si>
  <si>
    <t>cent-</t>
  </si>
  <si>
    <t>cent (百) + enn (年) + -ial (名词/形容词后缀) -&gt; 一百个年份 -&gt; 百年纪念</t>
  </si>
  <si>
    <t>百年纪念</t>
  </si>
  <si>
    <t>/senˈteniəl/</t>
  </si>
  <si>
    <t>The city celebrated its centennial last year.</t>
  </si>
  <si>
    <t>该市去年庆祝了建市一百周年。</t>
  </si>
  <si>
    <t>这一百周年的 centennial 庆典吸引了很多人。</t>
  </si>
  <si>
    <t>cent 是一百 enn 是年，centennial 百年见一面。</t>
  </si>
  <si>
    <t>biannual</t>
  </si>
  <si>
    <t>bi-</t>
  </si>
  <si>
    <t>bi (二) + ann (年) + -ual (形容词后缀) -&gt; 一年有两次 -&gt; 一年两次的</t>
  </si>
  <si>
    <t>一年两次的</t>
  </si>
  <si>
    <t>/baɪˈænjuəl/</t>
  </si>
  <si>
    <t>The magazine is a biannual publication.</t>
  </si>
  <si>
    <t>该杂志是一年出版两次的刊物。</t>
  </si>
  <si>
    <t>这是一本 biannual 杂志，每半年出一次。</t>
  </si>
  <si>
    <t>bi 是二，一年内，biannual 两次不觉累。</t>
  </si>
  <si>
    <t>biennial</t>
  </si>
  <si>
    <t>bi (二) + enn (年) + -ial (形容词后缀) -&gt; 每隔两年一次 -&gt; 两年一度的</t>
  </si>
  <si>
    <t>两年一度的</t>
  </si>
  <si>
    <t>/baɪˈeniəl/</t>
  </si>
  <si>
    <t>The biennial art exhibition is held every two years.</t>
  </si>
  <si>
    <t>这个两年一度的艺术展每隔两年举办一次。</t>
  </si>
  <si>
    <t>这种 biennial 花卉需要两年才能开一次花。</t>
  </si>
  <si>
    <t>bi 是二，跨两年，biennial 两年见一边。</t>
  </si>
  <si>
    <t>superannuated</t>
  </si>
  <si>
    <t>super-</t>
  </si>
  <si>
    <t>super (超过) + annu (年) + -ated (形容词后缀) -&gt; 超过了服役年限的 -&gt; 退休的；过时的</t>
  </si>
  <si>
    <t>过时的；退休的</t>
  </si>
  <si>
    <t>/ˌsuːpərˈænjuˌeɪtɪd/</t>
  </si>
  <si>
    <t>The company replaced the superannuated equipment.</t>
  </si>
  <si>
    <t>公司更换了那台过时的设备。</t>
  </si>
  <si>
    <t>这台 superannuated 电脑已经超龄服役，太老旧了。</t>
  </si>
  <si>
    <t>super 超过 annu 年，过时退休 superannuated。</t>
  </si>
  <si>
    <t>anterior</t>
  </si>
  <si>
    <t>ante-</t>
  </si>
  <si>
    <t>erior</t>
  </si>
  <si>
    <t>ante- (前面) + -erior (形容词后缀，表比较) -&gt; 空间或位置上更靠前的 -&gt; 前面的</t>
  </si>
  <si>
    <t>前面的</t>
  </si>
  <si>
    <t>/ænˈtɪəriə(r)/</t>
  </si>
  <si>
    <t>The anterior part of the brain is responsible for complex thinking.</t>
  </si>
  <si>
    <t>大脑的前部负责复杂的思维。</t>
  </si>
  <si>
    <t>这是一个 anterior 的位置，在所有人的前面。</t>
  </si>
  <si>
    <t>ante 前面 erior 缀，位置靠前叫 anterior。</t>
  </si>
  <si>
    <t>antechamber</t>
  </si>
  <si>
    <t>chamber</t>
  </si>
  <si>
    <t>ante- (之前) + chamber (房间) -&gt; 进入主房间之前的房间 -&gt; 前厅</t>
  </si>
  <si>
    <t>前厅</t>
  </si>
  <si>
    <t>/ˈæntitʃeɪmbə(r)/</t>
  </si>
  <si>
    <t>Guests waited in the antechamber before the meeting started.</t>
  </si>
  <si>
    <t>客人们在会议开始前在接待厅等候。</t>
  </si>
  <si>
    <t>进入 chamber 房间之前，先在 antechamber 歇一会。</t>
  </si>
  <si>
    <t>ante 之前 chamber 房，走进前厅候厅长。</t>
  </si>
  <si>
    <t>antecedent</t>
  </si>
  <si>
    <t>ced</t>
  </si>
  <si>
    <t>ante- (之前) + ced (走) + -ent (名词/形容词后缀) -&gt; 走在前面的事物 -&gt; 先前的</t>
  </si>
  <si>
    <t>先例；祖先</t>
  </si>
  <si>
    <t>/ˌæntiˈsiːdnt/</t>
  </si>
  <si>
    <t>Historical events often have an antecedent in the distant past.</t>
  </si>
  <si>
    <t>历史事件往往在遥远的过去有其前例。</t>
  </si>
  <si>
    <t>这件事情有个 antecedent，它是走在前面的前例。</t>
  </si>
  <si>
    <t>ante 之前 ced 走，ent 结尾先例有。</t>
  </si>
  <si>
    <t>antedate</t>
  </si>
  <si>
    <t>date</t>
  </si>
  <si>
    <t>ante- (之前) + date (日期) -&gt; 日期定在...之前 -&gt; 早于</t>
  </si>
  <si>
    <t>早于；先于</t>
  </si>
  <si>
    <t>/ˌæntiˈdeɪt/</t>
  </si>
  <si>
    <t>This discovery antedates the previous one by a decade.</t>
  </si>
  <si>
    <t>这一发现比之前的发现早了十年。</t>
  </si>
  <si>
    <t>在这个 date 之前，已经 antedate 发生了。</t>
  </si>
  <si>
    <t>ante 之前 date 日，早于某时要记实。</t>
  </si>
  <si>
    <t>antemeridiem</t>
  </si>
  <si>
    <t>meridiem</t>
  </si>
  <si>
    <t>ante- (之前) + meridiem (正午) -&gt; 正午之前 -&gt; 午前</t>
  </si>
  <si>
    <t>上午的</t>
  </si>
  <si>
    <t>/ˌæntiməˈrɪdiəm/</t>
  </si>
  <si>
    <t>The flight departs at 9 a.m. (ante meridiem).</t>
  </si>
  <si>
    <t>航班于上午 9 点起飞。</t>
  </si>
  <si>
    <t>正午 meridiem 之前是 antemeridiem，简称 A.M.。</t>
  </si>
  <si>
    <t>ante 之前 meridiem 午，A.M. 上午不辛苦。</t>
  </si>
  <si>
    <t>antebellum</t>
  </si>
  <si>
    <t>bell</t>
  </si>
  <si>
    <t>ante- (之前) + bell (战争) + -um (后缀) -&gt; 战争之前的时期 -&gt; 战前的</t>
  </si>
  <si>
    <t>（美国南北）战争前的</t>
  </si>
  <si>
    <t>/ˌæntiˈbeləm/</t>
  </si>
  <si>
    <t>The tour included a visit to an antebellum mansion.</t>
  </si>
  <si>
    <t>这次旅行包括参观一座南北战争前的宅邸。</t>
  </si>
  <si>
    <t>那是一座 antebellum 的老房子，那是战争之前建的。</t>
  </si>
  <si>
    <t>ante 之前 bell 战，战前建筑带你看。</t>
  </si>
  <si>
    <t>ancestor</t>
  </si>
  <si>
    <t>ces</t>
  </si>
  <si>
    <t>an- (来自 ante，之前) + ces (走) + -tor (人) -&gt; 走在前面的人 -&gt; 祖先</t>
  </si>
  <si>
    <t>祖先</t>
  </si>
  <si>
    <t>/ˈænsestə(r)/</t>
  </si>
  <si>
    <t>My ancestors came from a small village in Europe.</t>
  </si>
  <si>
    <t>我的祖先来自欧洲的一个小村庄。</t>
  </si>
  <si>
    <t>这位 ancestor 走在我们的前面。</t>
  </si>
  <si>
    <t>an 即 ante 走在前，ancestor 是老祖先。</t>
  </si>
  <si>
    <t>ancient</t>
  </si>
  <si>
    <t>anci-</t>
  </si>
  <si>
    <t>ent</t>
  </si>
  <si>
    <t>anci- (来自 ante，之前) + -ent (形容词后缀) -&gt; 很久以前的 -&gt; 古老的</t>
  </si>
  <si>
    <t>古代的；古老的</t>
  </si>
  <si>
    <t>/ˈeɪnʃənt/</t>
  </si>
  <si>
    <t>We visited the ancient ruins of Rome.</t>
  </si>
  <si>
    <t>我们参观了罗马的古代遗址。</t>
  </si>
  <si>
    <t>这些 ancient 的文物都在很早的 ante 时代。</t>
  </si>
  <si>
    <t>anci 还是 ante 变，古老 ancient 在以前。</t>
  </si>
  <si>
    <t>anticipate</t>
  </si>
  <si>
    <t>cip</t>
  </si>
  <si>
    <t>anti- (变体 ante，之前) + cip (抓，拿) + -ate (动词后缀) -&gt; 提前抓取信息 -&gt; 预期</t>
  </si>
  <si>
    <t>预期；预料</t>
  </si>
  <si>
    <t>/ænˈtɪsɪpeɪt/</t>
  </si>
  <si>
    <t>We anticipate that the prices will rise next month.</t>
  </si>
  <si>
    <t>我们预料下个月价格会上涨。</t>
  </si>
  <si>
    <t>我 anticipate 这个结果，因为它早就在我的脑海里了。</t>
  </si>
  <si>
    <t>anti 提前 cip 抓，预期之中不抓瞎。</t>
  </si>
  <si>
    <t>advance</t>
  </si>
  <si>
    <t>ad-</t>
  </si>
  <si>
    <t>vance-</t>
  </si>
  <si>
    <t>ante</t>
  </si>
  <si>
    <t>ad- (去) + ante (前面) -&gt; 去前面 -&gt; 进步</t>
  </si>
  <si>
    <t>前进；进步</t>
  </si>
  <si>
    <t>/ədˈvɑːns/</t>
  </si>
  <si>
    <t>Technology continues to advance at a rapid pace.</t>
  </si>
  <si>
    <t>科技继续以飞快的速度进步。</t>
  </si>
  <si>
    <t>为了 advance，你必须走向 ante 的方向。</t>
  </si>
  <si>
    <t>ad 去往 ante 前，前进 advance 在眼前。</t>
  </si>
  <si>
    <t>anthropology</t>
  </si>
  <si>
    <t>anthrop</t>
  </si>
  <si>
    <t>-o-</t>
  </si>
  <si>
    <t>anthrop(人) + -o-(连接词) + -logy(学科) -&gt; 关于人类的学科 -&gt; 人类学</t>
  </si>
  <si>
    <t>人类学</t>
  </si>
  <si>
    <t>/ˌænθrəˈpɒlədʒi/</t>
  </si>
  <si>
    <t>She decided to major in anthropology to study human evolution.</t>
  </si>
  <si>
    <t>她决定主修人类学以研究人类进化。</t>
  </si>
  <si>
    <t>学习 anthropology 可以让你更懂 human 之间的 culture。</t>
  </si>
  <si>
    <t>anthrop 是人，logy 是学，人类学在手，古今全都有。</t>
  </si>
  <si>
    <t>philanthropy</t>
  </si>
  <si>
    <t>phil-</t>
  </si>
  <si>
    <t>phil-(爱) + anthrop(人类) + -y(名词后缀) -&gt; 爱人类的行为 -&gt; 慈善事业</t>
  </si>
  <si>
    <t>慈善，博爱</t>
  </si>
  <si>
    <t>/fɪˈlænθrəpi/</t>
  </si>
  <si>
    <t>The billionaire is known for his extensive philanthropy.</t>
  </si>
  <si>
    <t>这位亿万富翁以其广泛的慈善事业而闻名。</t>
  </si>
  <si>
    <t>带着 phil(爱) 去对待 anthrop(人类)，这就是真正的 philanthropy。</t>
  </si>
  <si>
    <t>爱人 phil，人类 anthrop，合在一起就是慈善博爱。</t>
  </si>
  <si>
    <t>misanthrope</t>
  </si>
  <si>
    <t>mis-</t>
  </si>
  <si>
    <t>mis-(恨/厌恶) + anthrop(人类) + -e(名词后缀) -&gt; 讨厌人类的人 -&gt; 愤世嫉俗者</t>
  </si>
  <si>
    <t>厌恶人类的人</t>
  </si>
  <si>
    <t>/ˈmɪsənθrəʊp/</t>
  </si>
  <si>
    <t>Old Scrooge was a famous misanthrope before his transformation.</t>
  </si>
  <si>
    <t>老斯克鲁奇在转变之前是一个著名的厌世者。</t>
  </si>
  <si>
    <t>由于 mis(错误/恨)，他成了一个恨 anthrop(人类) 的人。</t>
  </si>
  <si>
    <t>mis 是恨，anthrop 是人，厌世者不喜欢任何人。</t>
  </si>
  <si>
    <t>anthropologist</t>
  </si>
  <si>
    <t>anthrop(人类) + -o-logy(学问) + -ist(专家) -&gt; 研究人类学的专家 -&gt; 人类学家</t>
  </si>
  <si>
    <t>人类学家</t>
  </si>
  <si>
    <t>/ˌænθrəˈpɒlədʒɪst/</t>
  </si>
  <si>
    <t>The anthropologist spent years living with the remote tribe.</t>
  </si>
  <si>
    <t>这位人类学家花了几年的时间与那个偏远的部落生活在一起。</t>
  </si>
  <si>
    <t>这位 ist(专家) 研究了一辈子的 anthrop(人类)。</t>
  </si>
  <si>
    <t>加上 ist 变身人，人类学家懂乾坤。</t>
  </si>
  <si>
    <t>anthropoid</t>
  </si>
  <si>
    <t>anthrop(人类) + -oid(像...的) -&gt; 像人类的 -&gt; 类人的/类人猿</t>
  </si>
  <si>
    <t>类人猿，像人的</t>
  </si>
  <si>
    <t>/ˈænθrəpɔɪd/</t>
  </si>
  <si>
    <t>Chimpanzees are anthropoid apes with high intelligence.</t>
  </si>
  <si>
    <t>黑猩猩是具有高智商的类人猿。</t>
  </si>
  <si>
    <t>这个 oid(像) anthrop(人) 的生物竟然会用工具。</t>
  </si>
  <si>
    <t>oid 是像，anthrop 是人，类人猿长得很像人。</t>
  </si>
  <si>
    <t>philanthropist</t>
  </si>
  <si>
    <t>phil-(爱) + anthrop(人类) + -ist(人) -&gt; 爱人类的人 -&gt; 慈善家</t>
  </si>
  <si>
    <t>慈善家</t>
  </si>
  <si>
    <t>/fɪˈlænθrəpɪst/</t>
  </si>
  <si>
    <t>He is a wealthy philanthropist who funds many local schools.</t>
  </si>
  <si>
    <t>他是一位资助了许多当地学校的富有慈善家。</t>
  </si>
  <si>
    <t>这位 ist(人) 很 phil(爱) 世界上所有的 anthrop(人类)。</t>
  </si>
  <si>
    <t>慈善家有爱心，phil 加人记在心。</t>
  </si>
  <si>
    <t>anthropocentric</t>
  </si>
  <si>
    <t>anthrop(人类) + centr(中心) + -ic(形容词后缀) -&gt; 以人类为中心的 -&gt; 以人类为中心论的</t>
  </si>
  <si>
    <t>以人类为中心的</t>
  </si>
  <si>
    <t>/ˌænθrəpəʊˈsentrɪk/</t>
  </si>
  <si>
    <t>Environmentalists criticize the anthropocentric view of nature.</t>
  </si>
  <si>
    <t>环保主义者批评这种以人类为中心的自然观。</t>
  </si>
  <si>
    <t>把 anthrop(人) 放在 center(中心) 就是 anthropocentric。</t>
  </si>
  <si>
    <t>中心 center 放在中，人类中心太沉重。</t>
  </si>
  <si>
    <t>anthropomorphism</t>
  </si>
  <si>
    <t>anthrop(人) + morph(形状) + -ism(主义/论) -&gt; 赋予人类形状的理论 -&gt; 拟人化/神人同形论</t>
  </si>
  <si>
    <t>拟人化</t>
  </si>
  <si>
    <t>/ˌænθrəpəˈmɔːfɪzəm/</t>
  </si>
  <si>
    <t>The cartoon relies on anthropomorphism to make the animals relatable.</t>
  </si>
  <si>
    <t>这部动画片依靠拟人化使动物们变得亲切。</t>
  </si>
  <si>
    <t>通过 morph(变样)，物体具备了 anthrop(人) 的特征。</t>
  </si>
  <si>
    <t>morph 是形，anthrop 是人，拟人手法真传神。</t>
  </si>
  <si>
    <t>anthropogenic</t>
  </si>
  <si>
    <t>anthrop(人) + gen(产生) + -ic(形容词后缀) -&gt; 由人类产生的 -&gt; 人为的/人类起源的</t>
  </si>
  <si>
    <t>人为造成的</t>
  </si>
  <si>
    <t>/ˌænθrəpəˈdʒenɪk/</t>
  </si>
  <si>
    <t>Global warming is largely driven by anthropogenic greenhouse gas emissions.</t>
  </si>
  <si>
    <t>全球变暖主要是由人为排放的温室气体驱动的。</t>
  </si>
  <si>
    <t>这种污染是 anthrop(人类) gen(产生) 的，属于 anthropogenic。</t>
  </si>
  <si>
    <t>gen 是产生，人产生的，环境影响不一般。</t>
  </si>
  <si>
    <t>misanthropic</t>
  </si>
  <si>
    <t>mis-(恨) + anthrop(人类) + -ic(形容词后缀) -&gt; 恨人类的 -&gt; 厌世的</t>
  </si>
  <si>
    <t>厌世的，不愿与人交往的</t>
  </si>
  <si>
    <t>/ˌmɪsənˈθrɒpɪk/</t>
  </si>
  <si>
    <t>His misanthropic attitude made it hard for him to keep friends.</t>
  </si>
  <si>
    <t>他那厌世的态度使他很难交到朋友。</t>
  </si>
  <si>
    <t>带有 mis(恨) 的心情去看 anthrop(人)，当然就很 misanthropic。</t>
  </si>
  <si>
    <t>mis 加 anthrop，厌世情绪在其中。</t>
  </si>
  <si>
    <t>anonymous</t>
  </si>
  <si>
    <t>an- (无) + onym (名字) + -ous (的) -&gt; 没有名字的 -&gt; 匿名的</t>
  </si>
  <si>
    <t>匿名的</t>
  </si>
  <si>
    <t>/əˈnɒnɪməs/</t>
  </si>
  <si>
    <t>The money was donated by an anonymous benefactor.</t>
  </si>
  <si>
    <t>这笔钱是由一位匿名捐赠者捐赠的。</t>
  </si>
  <si>
    <t>那个 anonymous 的作者，名字 onym 确实 an 消失了。</t>
  </si>
  <si>
    <t>an 无 onym 名，匿名真神秘。</t>
  </si>
  <si>
    <t>an- (无) + arch (统治/首领) + -y (名词状态) -&gt; 没有统治者的状态 -&gt; 无政府状态</t>
  </si>
  <si>
    <t>/ˈænəki/</t>
  </si>
  <si>
    <t>The country was plunged into anarchy after the coup.</t>
  </si>
  <si>
    <t>政变后该国陷入了无政府状态。</t>
  </si>
  <si>
    <t>当 arch 统治者 an 没了，社会就成了 anarchy。</t>
  </si>
  <si>
    <t>an 无 arch 权，无政府更乱。</t>
  </si>
  <si>
    <t>anemia</t>
  </si>
  <si>
    <t>em</t>
  </si>
  <si>
    <t>an- (没有) + em (血) + -ia (病症) -&gt; 缺血的病症 -&gt; 贫血</t>
  </si>
  <si>
    <t>贫血</t>
  </si>
  <si>
    <t>/əˈniːmiə/</t>
  </si>
  <si>
    <t>The main symptom of anemia is extreme fatigue.</t>
  </si>
  <si>
    <t>贫血的主要症状是极度疲劳。</t>
  </si>
  <si>
    <t>患了 anemia，血管里的 em 感觉 an 没了。</t>
  </si>
  <si>
    <t>an 无 em 血，贫血脸苍白。</t>
  </si>
  <si>
    <t>anaerobic</t>
  </si>
  <si>
    <t>aero</t>
  </si>
  <si>
    <t>an- (无) + aero (空气) + -ic (的) -&gt; 不需要空气的 -&gt; 厌氧的</t>
  </si>
  <si>
    <t>厌氧的</t>
  </si>
  <si>
    <t>/ˌæneəˈrəʊbɪk/</t>
  </si>
  <si>
    <t>Anaerobic exercise helps build muscle mass.</t>
  </si>
  <si>
    <t>无氧运动有助于增加肌肉量。</t>
  </si>
  <si>
    <t>运动太激烈，aero 氧气都被 an 耗尽了，成了 anaerobic。</t>
  </si>
  <si>
    <t>an 无 aero 空气，厌氧不呼吸。</t>
  </si>
  <si>
    <t>anesthetic</t>
  </si>
  <si>
    <t>esthet</t>
  </si>
  <si>
    <t>an- (没有) + esthet (感觉) + -ic (药剂/的) -&gt; 让感觉消失的 -&gt; 麻醉剂</t>
  </si>
  <si>
    <t>麻醉剂</t>
  </si>
  <si>
    <t>/ˌænəsˈθetɪk/</t>
  </si>
  <si>
    <t>The dentist gave me an anesthetic before pulling the tooth.</t>
  </si>
  <si>
    <t>牙医在拔牙前给我打了麻醉药。</t>
  </si>
  <si>
    <t>注射了 anesthetic，我的 esthet 感觉就 an 消失了。</t>
  </si>
  <si>
    <t>an 无 esthet 觉，麻醉不知痛。</t>
  </si>
  <si>
    <t>anomalous</t>
  </si>
  <si>
    <t>omal</t>
  </si>
  <si>
    <t>an- (不) + omal (平坦/正常) + -ous (的) -&gt; 不正常的 -&gt; 异常的</t>
  </si>
  <si>
    <t>异常的</t>
  </si>
  <si>
    <t>/əˈnɒmələs/</t>
  </si>
  <si>
    <t>The researchers found some anomalous data in the experiment.</t>
  </si>
  <si>
    <t>研究人员在实验中发现了一些异常数据。</t>
  </si>
  <si>
    <t>这条数据很 anomalous，因为它 omal 正常的特质 an 消失了。</t>
  </si>
  <si>
    <t>an 不 omal 常，异常在其中。</t>
  </si>
  <si>
    <t>analgesic</t>
  </si>
  <si>
    <t>alges</t>
  </si>
  <si>
    <t>an- (无) + alges (痛) + -ic (药/的) -&gt; 无痛的或止痛药 -&gt; 止痛剂</t>
  </si>
  <si>
    <t>止痛的</t>
  </si>
  <si>
    <t>/ˌænəlˈdʒiːzɪk/</t>
  </si>
  <si>
    <t>Aspirin is a popular analgesic.</t>
  </si>
  <si>
    <t>阿司匹林是一种常见的止痛药。</t>
  </si>
  <si>
    <t>吃了 analgesic，alges 疼痛感就被 an 驱散了。</t>
  </si>
  <si>
    <t>an 无 alges 痛，止痛神药灵。</t>
  </si>
  <si>
    <t>anhydrous</t>
  </si>
  <si>
    <t>hydr</t>
  </si>
  <si>
    <t>an- (没有) + hydr (水) + -ous (的) -&gt; 没有水分的 -&gt; 无水的</t>
  </si>
  <si>
    <t>无水的</t>
  </si>
  <si>
    <t>/ænˈhaɪdrəs/</t>
  </si>
  <si>
    <t>Anhydrous ammonia is used as a fertilizer.</t>
  </si>
  <si>
    <t>无水氨被用作肥料。</t>
  </si>
  <si>
    <t>这种晶体是 anhydrous 的，因为 hydr 水分 an 没了。</t>
  </si>
  <si>
    <t>an 无 hydr 水，干燥不潮湿。</t>
  </si>
  <si>
    <t>android</t>
  </si>
  <si>
    <t>andr</t>
  </si>
  <si>
    <t>andr (人/男) + -oid (像...的) -&gt; 看起来像人一样的机器 -&gt; 机器人</t>
  </si>
  <si>
    <t>/ˈændrɔɪd/</t>
  </si>
  <si>
    <t>The company is developing a highly advanced android that can perform domestic chores.</t>
  </si>
  <si>
    <t>该公司正在开发一种可以做家务的高级机器人。</t>
  </si>
  <si>
    <t>这个 android 机器人长得很像一个真实的 man。</t>
  </si>
  <si>
    <t>andr是人，-oid是像，安卓系统机器人像。</t>
  </si>
  <si>
    <t>androgen</t>
  </si>
  <si>
    <t>andro</t>
  </si>
  <si>
    <t>andro (男) + -gen (产生) -&gt; 产生男性特征的化学物质 -&gt; 雄激素</t>
  </si>
  <si>
    <t>/ˈændrədʒən/</t>
  </si>
  <si>
    <t>Androgen is the hormone responsible for male characteristics.</t>
  </si>
  <si>
    <t>雄激素是产生男性特征的激素。</t>
  </si>
  <si>
    <t>雄性 androgen 产生 male 的特征。</t>
  </si>
  <si>
    <t>andro男，gen产生，雄激素让男人行。</t>
  </si>
  <si>
    <t>androgynous</t>
  </si>
  <si>
    <t>gyn</t>
  </si>
  <si>
    <t>andro (男) + gyn (女) + -ous (形容词后缀) -&gt; 同时具有男女特征的 -&gt; 雌雄同体的</t>
  </si>
  <si>
    <t>/ænˈdrɒdʒɪnəs/</t>
  </si>
  <si>
    <t>The fashion model had a striking, androgynous look.</t>
  </si>
  <si>
    <t>这位时装模特有一种惊人的、雌雄同体的美感。</t>
  </si>
  <si>
    <t>那个 model 是 androgynous 的，分不清是 man 还是 woman。</t>
  </si>
  <si>
    <t>andro男，gyn女，男女混合在一起。</t>
  </si>
  <si>
    <t>polyandry</t>
  </si>
  <si>
    <t>poly-</t>
  </si>
  <si>
    <t>poly- (多) + andr (男) + -y (状态) -&gt; 一个女性同时拥有多个丈夫的状态 -&gt; 一妻多夫制</t>
  </si>
  <si>
    <t>/ˌpɒliˈændri/</t>
  </si>
  <si>
    <t>Polyandry is much less common than polygyny in human societies.</t>
  </si>
  <si>
    <t>在人类社会中，一妻多夫制比一夫多妻制少见得多。</t>
  </si>
  <si>
    <t>有些地方实行 polyandry，一个女人有很多 husbands。</t>
  </si>
  <si>
    <t>poly多，andr男，多个丈夫一妻多夫。</t>
  </si>
  <si>
    <t>philander</t>
  </si>
  <si>
    <t>phil- (爱) + andr (男) -&gt; 像个爱神般的男人(文学原型) -&gt; 玩弄女性/调情</t>
  </si>
  <si>
    <t>/fɪˈlændə(r)/</t>
  </si>
  <si>
    <t>He was known to philander, even after he got married.</t>
  </si>
  <si>
    <t>众所周知，即使在婚后他依然到处留情。</t>
  </si>
  <si>
    <t>那个 philander 总是玩弄 female 的感情。</t>
  </si>
  <si>
    <t>phil爱，andr男，到处留情非好男。</t>
  </si>
  <si>
    <t>androphobia</t>
  </si>
  <si>
    <t>andro (男) + -phobia (恐惧) -&gt; 对男性的非理性恐惧 -&gt; 恐男症</t>
  </si>
  <si>
    <t>/ˌændrəˈfəʊbiə/</t>
  </si>
  <si>
    <t>Her androphobia made it difficult for her to work in an office with male colleagues.</t>
  </si>
  <si>
    <t>她的恐男症使她很难在有男同事的办公室里工作。</t>
  </si>
  <si>
    <t>患有 androphobia 的人害怕见到 man。</t>
  </si>
  <si>
    <t>andro男，phobia怕，见到男人就害怕。</t>
  </si>
  <si>
    <t>andrology</t>
  </si>
  <si>
    <t>andro (男) + -logy (学科) -&gt; 研究男性的专门学科 -&gt; 男科学</t>
  </si>
  <si>
    <t>/ænˈdrɒlədʒi/</t>
  </si>
  <si>
    <t>Andrology is the branch of medicine concerned with male health and diseases.</t>
  </si>
  <si>
    <t>男科学是医学中关注男性健康和疾病的分支。</t>
  </si>
  <si>
    <t>医生在 andrology 部门研究 male 的健康。</t>
  </si>
  <si>
    <t>andro男，logy学，男科学里道理多。</t>
  </si>
  <si>
    <t>androcentric</t>
  </si>
  <si>
    <t>centr</t>
  </si>
  <si>
    <t>andro (男) + centr (中心) + -ic (的) -&gt; 以男性为中心的 -&gt; 男权中心的</t>
  </si>
  <si>
    <t>/ˌændrəʊˈsentrɪk/</t>
  </si>
  <si>
    <t>Critics argue that the history curriculum is too androcentric.</t>
  </si>
  <si>
    <t>批评者认为历史课程过于以男性为中心。</t>
  </si>
  <si>
    <t>这本教材太 androcentric，全是关于 man 的故事。</t>
  </si>
  <si>
    <t>andro男，centr中，男权中心太沉重。</t>
  </si>
  <si>
    <t>andropause</t>
  </si>
  <si>
    <t>andro (男) + -pause (中止/暂停) -&gt; 男性生命中机能中止的阶段 -&gt; 男性更年期</t>
  </si>
  <si>
    <t>/ˈændrəpɔːz/</t>
  </si>
  <si>
    <t>Men may experience physical symptoms during andropause.</t>
  </si>
  <si>
    <t>男性在更年期期间可能会经历身体症状。</t>
  </si>
  <si>
    <t>当 male 进入 andropause，精力会大不如前。</t>
  </si>
  <si>
    <t>andro男，pause暂停，男性更年期已临。</t>
  </si>
  <si>
    <t>misandry</t>
  </si>
  <si>
    <t>mis- (厌恶) + andr (男) + -y (状态) -&gt; 厌恶男性的心理 -&gt; 厌男症</t>
  </si>
  <si>
    <t>/mɪˈsændri/</t>
  </si>
  <si>
    <t>The book explores the roots of misandry in modern culture.</t>
  </si>
  <si>
    <t>这本书探讨了现代文化中厌男症的根源。</t>
  </si>
  <si>
    <t>misandry 是对 man 的一种 hatred。</t>
  </si>
  <si>
    <t>mis是厌，andr男，厌恶男人太极端。</t>
  </si>
  <si>
    <t>animal</t>
  </si>
  <si>
    <t>anim</t>
  </si>
  <si>
    <t>anim (生命) + -al (形容词兼名词后缀) -&gt; 拥有呼吸和生命的存在 -&gt; 动物</t>
  </si>
  <si>
    <t>动物</t>
  </si>
  <si>
    <t>/ˈænɪml/</t>
  </si>
  <si>
    <t>A dog is a loyal animal.</t>
  </si>
  <si>
    <t>狗是忠诚的动物。</t>
  </si>
  <si>
    <t>这只 animal 拥有顽强的生命力。</t>
  </si>
  <si>
    <t>anim是生命，animal是动物。</t>
  </si>
  <si>
    <t>animate</t>
  </si>
  <si>
    <t>v./adj.</t>
  </si>
  <si>
    <t>anim (生命) + -ate (动词/形容词后缀) -&gt; 使其拥有生命或气息 -&gt; 使有生气，活泼的</t>
  </si>
  <si>
    <t>使有生气</t>
  </si>
  <si>
    <t>/ˈænɪmeɪt/</t>
  </si>
  <si>
    <t>His laughter helped to animate the party.</t>
  </si>
  <si>
    <t>他的笑声使聚会活跃了起来。</t>
  </si>
  <si>
    <t>他用笑声 animate 了整个死气沉沉的房间。</t>
  </si>
  <si>
    <t>anim加ate，赋予生命更活泼。</t>
  </si>
  <si>
    <t>animation</t>
  </si>
  <si>
    <t>anim (生命) + -ate (动词后缀) + -ion (名词后缀) -&gt; 赋予生命的行为 -&gt; 动画，活泼</t>
  </si>
  <si>
    <t>动画片</t>
  </si>
  <si>
    <t>/ˌænɪˈmeɪʃn/</t>
  </si>
  <si>
    <t>The movie uses 3D animation technology.</t>
  </si>
  <si>
    <t>这部电影使用了3D动画技术。</t>
  </si>
  <si>
    <t>这部 animation 赋予了画稿真实的生命。</t>
  </si>
  <si>
    <t>动画animation，生命力在跳跃。</t>
  </si>
  <si>
    <t>inanimate</t>
  </si>
  <si>
    <t>in- (不/无) + anim (生命) + -ate (形容词后缀) -&gt; 没有呼吸和生命的 -&gt; 无生命的</t>
  </si>
  <si>
    <t>无生命的</t>
  </si>
  <si>
    <t>/ɪnˈænɪmət/</t>
  </si>
  <si>
    <t>Rocks are inanimate objects.</t>
  </si>
  <si>
    <t>石头是无生命的物体。</t>
  </si>
  <si>
    <t>这个 inanimate 的石头已经存在了千年。</t>
  </si>
  <si>
    <t>in是不，inanimate没生命。</t>
  </si>
  <si>
    <t>unanimous</t>
  </si>
  <si>
    <t>uni-</t>
  </si>
  <si>
    <t>uni- (单一) + anim (思想) + -ous (具有...特征的) -&gt; 所有人的心都在一起，只有一个思想的 -&gt; 全体一致的</t>
  </si>
  <si>
    <t>一致的</t>
  </si>
  <si>
    <t>/juˈnænɪməs/</t>
  </si>
  <si>
    <t>The committee reached a unanimous decision.</t>
  </si>
  <si>
    <t>委员会达成了一致的决定。</t>
  </si>
  <si>
    <t>大家 unanimous 地投了赞成票，一个声音，一个想法。</t>
  </si>
  <si>
    <t>uni是一，大家的anim（思想）归为一。</t>
  </si>
  <si>
    <t>animosity</t>
  </si>
  <si>
    <t>anim (心境/怒火) + -os (充满) + -ity (性质) -&gt; 这种充满了“气”的状态 -&gt; 仇恨，敌意</t>
  </si>
  <si>
    <t>仇恨</t>
  </si>
  <si>
    <t>/ˌænɪˈmɒsəti/</t>
  </si>
  <si>
    <t>There is no personal animosity between them.</t>
  </si>
  <si>
    <t>他们之间没有个人恩怨。</t>
  </si>
  <si>
    <t>他的眼神中充满了对对手的 animosity。</t>
  </si>
  <si>
    <t>anim是心，满心怒火是仇恨。</t>
  </si>
  <si>
    <t>equanimity</t>
  </si>
  <si>
    <t>equ-</t>
  </si>
  <si>
    <t>equ- (相等/平衡) + anim (心境) + -ity (名词后缀) -&gt; 心理状态保持平衡 -&gt; 镇定，沉着</t>
  </si>
  <si>
    <t>平静</t>
  </si>
  <si>
    <t>/ˌekwəˈnɪməti/</t>
  </si>
  <si>
    <t>She accepted the bad news with equanimity.</t>
  </si>
  <si>
    <t>她泰然自若地接受了这个坏消息。</t>
  </si>
  <si>
    <t>在危机中保持 equanimity 是领导者的素质。</t>
  </si>
  <si>
    <t>equ平，anim心，心平气和是镇定。</t>
  </si>
  <si>
    <t>magnanimous</t>
  </si>
  <si>
    <t>magn-</t>
  </si>
  <si>
    <t>magn- (大) + anim (心胸) + -ous (形容词后缀) -&gt; 拥有巨大心胸的 -&gt; 宽宏大量的</t>
  </si>
  <si>
    <t>宽宏大量的</t>
  </si>
  <si>
    <t>/mæɡˈnænɪməs/</t>
  </si>
  <si>
    <t>He was magnanimous enough to forgive his enemies.</t>
  </si>
  <si>
    <t>他心胸宽广，足以原谅他的敌人。</t>
  </si>
  <si>
    <t>由于他非常 magnanimous，所以原谅了那次的冒犯。</t>
  </si>
  <si>
    <t>magn是大，大心胸的人最宽宏。</t>
  </si>
  <si>
    <t>reanimate</t>
  </si>
  <si>
    <t>re-</t>
  </si>
  <si>
    <t>re- (再次) + anim (生命) + -ate (使动) -&gt; 再次赋予生命 -&gt; 使复活，使重新活跃</t>
  </si>
  <si>
    <t>使复活</t>
  </si>
  <si>
    <t>/ˌriːˈænɪmeɪt/</t>
  </si>
  <si>
    <t>The doctor tried to reanimate the patient.</t>
  </si>
  <si>
    <t>医生试图让病人复苏。</t>
  </si>
  <si>
    <t>通过心脏电击，成功地 reanimate 了他。</t>
  </si>
  <si>
    <t>re是再次，再次anim重获新生。</t>
  </si>
  <si>
    <t>ambiguous</t>
  </si>
  <si>
    <t>ambi-</t>
  </si>
  <si>
    <t>ig</t>
  </si>
  <si>
    <t>ambi- (两者/双向) + ig (驱动/做) + -ous (形容词后缀) -&gt; 将思维引向两个方向的 -&gt; 模棱两可的</t>
  </si>
  <si>
    <t>含糊不清的</t>
  </si>
  <si>
    <t>/æmˈbɪɡjuəs/</t>
  </si>
  <si>
    <t>His reply to my question was somewhat ambiguous.</t>
  </si>
  <si>
    <t>他对我的问题的回答有些含糊其辞。</t>
  </si>
  <si>
    <t>由于指令太 ambiguous，我不知道该朝 both sides 的哪边走。</t>
  </si>
  <si>
    <t>ambi是两，ig是做，两边都能做，意思真模糊。</t>
  </si>
  <si>
    <t>ambition</t>
  </si>
  <si>
    <t>amb-</t>
  </si>
  <si>
    <t>it</t>
  </si>
  <si>
    <t>amb- (周围) + it (走) + -ion (名词后缀) -&gt; 走来走去（原指古罗马候选人四处拉票） -&gt; 雄心，野心</t>
  </si>
  <si>
    <t>雄心，志向</t>
  </si>
  <si>
    <t>/æmˈbɪʃn/</t>
  </si>
  <si>
    <t>Her main ambition is to become a lawyer.</t>
  </si>
  <si>
    <t>她的主要志向是成为一名律师。</t>
  </si>
  <si>
    <t>有 ambition 的人会为了目标 around 奔波。</t>
  </si>
  <si>
    <t>到处去走动，为了显雄心。</t>
  </si>
  <si>
    <t>ambivalent</t>
  </si>
  <si>
    <t>val</t>
  </si>
  <si>
    <t>ambi- (两者) + val (力量/价值) + -ent (形容词后缀) -&gt; 两种力量在拉扯 -&gt; 矛盾的</t>
  </si>
  <si>
    <t>矛盾的</t>
  </si>
  <si>
    <t>/æmˈbɪvələnt/</t>
  </si>
  <si>
    <t>He has an ambivalent attitude towards his job.</t>
  </si>
  <si>
    <t>他对自己的工作态度矛盾。</t>
  </si>
  <si>
    <t>这种 ambivalent 的心情，就像 both sides 都有道理。</t>
  </si>
  <si>
    <t>双重价值在斗争，心情矛盾说不清。</t>
  </si>
  <si>
    <t>ambidextrous</t>
  </si>
  <si>
    <t>dextr</t>
  </si>
  <si>
    <t>ambi- (两者) + dextr (右手) + -ous (形容词后缀) -&gt; 两只手都像右手一样灵活 -&gt; 左右手都灵巧的</t>
  </si>
  <si>
    <t>左右手都灵巧的</t>
  </si>
  <si>
    <t>/ˌæmbiˈdekstrəs/</t>
  </si>
  <si>
    <t>Few people are truly ambidextrous.</t>
  </si>
  <si>
    <t>很少有人能真正左右开弓。</t>
  </si>
  <si>
    <t>他非常 ambidextrous，左右手 both hands 都能写字。</t>
  </si>
  <si>
    <t>ambi是双，dextr是手，两手都灵巧，画画不愁。</t>
  </si>
  <si>
    <t>ambience</t>
  </si>
  <si>
    <t>i</t>
  </si>
  <si>
    <t>ambi- (周围) + i (走) + -ence (名词后缀) -&gt; 在周围环绕的东西 -&gt; 氛围，环境</t>
  </si>
  <si>
    <t>氛围</t>
  </si>
  <si>
    <t>/ˈæmbiəns/</t>
  </si>
  <si>
    <t>The restaurant has a very pleasant ambience.</t>
  </si>
  <si>
    <t>这家餐厅的氛围非常愉快。</t>
  </si>
  <si>
    <t>咖啡馆里的 ambience 环绕在 around 我的身边。</t>
  </si>
  <si>
    <t>四周在流转，氛围显现出。</t>
  </si>
  <si>
    <t>ambient</t>
  </si>
  <si>
    <t>ambi- (周围) + i (走) + -ent (形容词后缀) -&gt; 在周围环绕的 -&gt; 周围的，环境的</t>
  </si>
  <si>
    <t>周围的</t>
  </si>
  <si>
    <t>/ˈæmbiənt/</t>
  </si>
  <si>
    <t>The ambient temperature is very low.</t>
  </si>
  <si>
    <t>周围的温度非常低。</t>
  </si>
  <si>
    <t>这些 ambient noise 总是 around 我，让我无法专心。</t>
  </si>
  <si>
    <t>走在周围的，就是环境的。</t>
  </si>
  <si>
    <t>ambit</t>
  </si>
  <si>
    <t>amb- (周围) + it (走) -&gt; 走一圈所围成的范围 -&gt; 范围，界限</t>
  </si>
  <si>
    <t>界限</t>
  </si>
  <si>
    <t>/ˈæmbɪt/</t>
  </si>
  <si>
    <t>This case falls outside the ambit of the present inquiry.</t>
  </si>
  <si>
    <t>此案超出了目前调查的范围。</t>
  </si>
  <si>
    <t>在法律的 ambit 之内，你必须 around 这个圈子行事。</t>
  </si>
  <si>
    <t>围着走一圈，界限就出现。</t>
  </si>
  <si>
    <t>ambivert</t>
  </si>
  <si>
    <t>vert</t>
  </si>
  <si>
    <t>ambi- (两者) + vert (转) -&gt; 性格既向内转也向外转 -&gt; 中间性格者</t>
  </si>
  <si>
    <t>中间性格者</t>
  </si>
  <si>
    <t>/ˈæmbɪvɜːrt/</t>
  </si>
  <si>
    <t>As an ambivert, she enjoys both social gatherings and being alone.</t>
  </si>
  <si>
    <t>作为一个中间性格的人，她既喜欢社交聚会也喜欢独处。</t>
  </si>
  <si>
    <t>他是个 ambivert，在 both 社交和独处中都能找到平衡。</t>
  </si>
  <si>
    <t>内心两头转，性格在中间。</t>
  </si>
  <si>
    <t>ambiguity</t>
  </si>
  <si>
    <t>ambi- (两者) + ig (驱动) + -u- (中缀) + -ity (名词后缀) -&gt; 意义指向两个方向的状态 -&gt; 歧义，模棱两可</t>
  </si>
  <si>
    <t>歧义</t>
  </si>
  <si>
    <t>/ˌæmbɪˈɡjuːəti/</t>
  </si>
  <si>
    <t>There is a lot of ambiguity in this law.</t>
  </si>
  <si>
    <t>这部法律有很多模棱两可之处。</t>
  </si>
  <si>
    <t>由于语言的 ambiguity，导致了 both sides 产生了误解。</t>
  </si>
  <si>
    <t>两边都在驱，歧义名词化。</t>
  </si>
  <si>
    <t>ambivalently</t>
  </si>
  <si>
    <t>adv.</t>
  </si>
  <si>
    <t>ambi- (两者) + val (力量) + -ent (形容词) + -ly (副词后缀) -&gt; 两种情感交织地 -&gt; 矛盾地</t>
  </si>
  <si>
    <t>矛盾地</t>
  </si>
  <si>
    <t>/æmˈbɪvələntli/</t>
  </si>
  <si>
    <t>She spoke ambivalently about her childhood.</t>
  </si>
  <si>
    <t>她带着矛盾的心情谈论她的童年。</t>
  </si>
  <si>
    <t>她 ambivalently 地点点头，其实内心 very conflicted。</t>
  </si>
  <si>
    <t>心情两边倒，矛盾地表达。</t>
  </si>
  <si>
    <t>ambulance</t>
  </si>
  <si>
    <t>ambul</t>
  </si>
  <si>
    <t>ambul (移动) + -ance (名词后缀) -&gt; 原指随军队移动的流动医院 -&gt; 救护车</t>
  </si>
  <si>
    <t>救护车</t>
  </si>
  <si>
    <t>/ˈæmbjələns/</t>
  </si>
  <si>
    <t>The ambulance arrived at the hospital within ten minutes.</t>
  </si>
  <si>
    <t>救护车在十分钟内到达了医院。</t>
  </si>
  <si>
    <t>救护车 ambulance 是会移动 ambul 的医院。</t>
  </si>
  <si>
    <t>ambul会移动，救护车上用。</t>
  </si>
  <si>
    <t>ambulate</t>
  </si>
  <si>
    <t>ambul (走) + -ate (动词后缀) -&gt; 走动的动作 -&gt; 行走</t>
  </si>
  <si>
    <t>行走</t>
  </si>
  <si>
    <t>/ˈæmbjuleɪt/</t>
  </si>
  <si>
    <t>The patient was allowed to ambulate after the surgery.</t>
  </si>
  <si>
    <t>手术后允许病人下床走动。</t>
  </si>
  <si>
    <t>想要 ambulate 就要学会用脚走 ambul。</t>
  </si>
  <si>
    <t>ambul去走动，ate动词名。</t>
  </si>
  <si>
    <t>ambulatory</t>
  </si>
  <si>
    <t>ambul (走) + -at (动词中缀) + -ory (形容词后缀) -&gt; 能够行走的 -&gt; 能走动的</t>
  </si>
  <si>
    <t>能走动的</t>
  </si>
  <si>
    <t>/ˈæmbjələtɔːri/</t>
  </si>
  <si>
    <t>He is an ambulatory patient who doesn't need a bed.</t>
  </si>
  <si>
    <t>他是一位能够自行走动的病人，不需要病床。</t>
  </si>
  <si>
    <t>不用轮椅，我是 ambulatory 的，可以自己走 ambul。</t>
  </si>
  <si>
    <t>ory形容词，走动没问题。</t>
  </si>
  <si>
    <t>preamble</t>
  </si>
  <si>
    <t>pre-</t>
  </si>
  <si>
    <t>amble</t>
  </si>
  <si>
    <t>pre- (在...之前) + amble (走) -&gt; 走在正文前面的内容 -&gt; 序言/导言</t>
  </si>
  <si>
    <t>序言</t>
  </si>
  <si>
    <t>/ˈpriːæmbl/</t>
  </si>
  <si>
    <t>The Preamble to the Constitution states the purpose of the document.</t>
  </si>
  <si>
    <t>宪法的序言阐述了文件的目的。</t>
  </si>
  <si>
    <t>写在正文前面 pre- 走 ambul 的就是 preamble 序言。</t>
  </si>
  <si>
    <t>走在pre前，序言就在前。</t>
  </si>
  <si>
    <t>somnambulist</t>
  </si>
  <si>
    <t>somn- (睡觉) + ambul (走) + -ist (人) -&gt; 睡觉时行走的人 -&gt; 梦游者</t>
  </si>
  <si>
    <t>梦游者</t>
  </si>
  <si>
    <t>/sɒmˈnæmbjəlɪst/</t>
  </si>
  <si>
    <t>He has been a somnambulist since childhood.</t>
  </si>
  <si>
    <t>他从小就是一个梦游者。</t>
  </si>
  <si>
    <t>在 somn 睡觉时还会 ambul 走路的 ist 人就是梦游者。</t>
  </si>
  <si>
    <t>睡觉somn去走ambul，ist人是梦游鬼。</t>
  </si>
  <si>
    <t>perambulate</t>
  </si>
  <si>
    <t>per- (贯穿) + ambul (走) + -ate (动词后缀) -&gt; 走遍/巡视 -&gt; 漫步/巡视</t>
  </si>
  <si>
    <t>巡视</t>
  </si>
  <si>
    <t>/pəˈræmbjuleɪt/</t>
  </si>
  <si>
    <t>We perambulated the streets of the old town.</t>
  </si>
  <si>
    <t>我们漫步在旧城的街道上。</t>
  </si>
  <si>
    <t>per 彻底地去 ambul 走，就是 perambulate 巡视。</t>
  </si>
  <si>
    <t>per是彻底，漫步全城里。</t>
  </si>
  <si>
    <t>circumambulate</t>
  </si>
  <si>
    <t>circum-</t>
  </si>
  <si>
    <t>circum- (环绕) + ambul (走) + -ate (动词后缀) -&gt; 绕着走 -&gt; 环行/绕行</t>
  </si>
  <si>
    <t>绕行</t>
  </si>
  <si>
    <t>/ˌsɜːrkəmˈæmbjuleɪt/</t>
  </si>
  <si>
    <t>The monks circumambulated the temple.</t>
  </si>
  <si>
    <t>僧侣们绕着寺庙环行。</t>
  </si>
  <si>
    <t>绕着 circum 圈圈 ambul 走，就是绕行。</t>
  </si>
  <si>
    <t>circum绕个圈，行走在其间。</t>
  </si>
  <si>
    <t>ambul (走) + -e (词尾) -&gt; 缩减自 ambulare -&gt; 漫步/缓行</t>
  </si>
  <si>
    <t>漫步</t>
  </si>
  <si>
    <t>/ˈæmbl/</t>
  </si>
  <si>
    <t>They took a slow amble through the park.</t>
  </si>
  <si>
    <t>他们在公园里慢悠悠地散步。</t>
  </si>
  <si>
    <t>不着急，我们 amble 地去走 ambul 吧。</t>
  </si>
  <si>
    <t>amble走得慢，闲来公园转。</t>
  </si>
  <si>
    <t>ambulant</t>
  </si>
  <si>
    <t>ambul (走) + -ant (形容词后缀) -&gt; 正在行走的 -&gt; 流动的/走动的</t>
  </si>
  <si>
    <t>流动的</t>
  </si>
  <si>
    <t>/ˈæmbjələnt/</t>
  </si>
  <si>
    <t>The village is visited by an ambulant vendor.</t>
  </si>
  <si>
    <t>一个流动摊贩访问了这个村子。</t>
  </si>
  <si>
    <t>这个 vendor 是 ambulant 的，总是到处走 ambul。</t>
  </si>
  <si>
    <t>ant是状态，走动传百代。</t>
  </si>
  <si>
    <t>ample</t>
  </si>
  <si>
    <t>ampl</t>
  </si>
  <si>
    <t>ampl (大的) + -e (形容词后缀) -&gt; 空间或数量大的 -&gt; 充足的</t>
  </si>
  <si>
    <t>充足的，宽敞的</t>
  </si>
  <si>
    <t>/ˈæmpl/</t>
  </si>
  <si>
    <t>There is ample parking space behind the building.</t>
  </si>
  <si>
    <t>大楼后面有充足的停车位。</t>
  </si>
  <si>
    <t>这里有 ample 的阳光，适合晒太阳，感觉非常充足。</t>
  </si>
  <si>
    <t>ample 苹果大，空间充足笑哈哈。</t>
  </si>
  <si>
    <t>amplify</t>
  </si>
  <si>
    <t>ampli-</t>
  </si>
  <si>
    <t>ampli (大的) + -fy (使...) -&gt; 使之变大 -&gt; 放大</t>
  </si>
  <si>
    <t>放大，增强，详述</t>
  </si>
  <si>
    <t>/ˈæmplɪfaɪ/</t>
  </si>
  <si>
    <t>We need to amplify the guitar signal.</t>
  </si>
  <si>
    <t>我们需要放大吉他信号。</t>
  </si>
  <si>
    <t>用这个设备 amplify 声音，音量瞬间变大。</t>
  </si>
  <si>
    <t>amplify 放大声，全场观众都能听。</t>
  </si>
  <si>
    <t>amplifier</t>
  </si>
  <si>
    <t>ampli (大的) + -fi (做) + -er (物) -&gt; 使声音或信号变大的装置 -&gt; 放大器</t>
  </si>
  <si>
    <t>放大器，扩音器</t>
  </si>
  <si>
    <t>/ˈæmplɪfaɪə(r)/</t>
  </si>
  <si>
    <t>The speaker is connected to a power amplifier.</t>
  </si>
  <si>
    <t>扬声器连接到了功率放大器上。</t>
  </si>
  <si>
    <t>吉他手调整了 amplifier 的旋钮，准备开始演奏。</t>
  </si>
  <si>
    <t>amplifier 扩音机，声音传出几万里。</t>
  </si>
  <si>
    <t>amplification</t>
  </si>
  <si>
    <t>ampli (大的) + -fic (做) + -ation (名词后缀) -&gt; 变大的行为 -&gt; 扩大</t>
  </si>
  <si>
    <t>扩大，详述</t>
  </si>
  <si>
    <t>/ˌæmplɪfɪˈkeɪʃn/</t>
  </si>
  <si>
    <t>The signal required further amplification.</t>
  </si>
  <si>
    <t>该信号需要进一步放大。</t>
  </si>
  <si>
    <t>这个理论需要更多 amplification 解释，才能让人明白。</t>
  </si>
  <si>
    <t>amplification 变扩大，细节补充不落下。</t>
  </si>
  <si>
    <t>amplitude</t>
  </si>
  <si>
    <t>ampli (大的) + -tude (状态/性质) -&gt; 物理量的大小程度 -&gt; 振幅</t>
  </si>
  <si>
    <t>振幅，广大</t>
  </si>
  <si>
    <t>/ˈæmplɪtjuːd/</t>
  </si>
  <si>
    <t>The amplitude of the wave decreases over distance.</t>
  </si>
  <si>
    <t>波的振幅随着距离的增加而减小。</t>
  </si>
  <si>
    <t>波形的 amplitude 很大，代表能量很强。</t>
  </si>
  <si>
    <t>amplitude 是振幅，高低起伏有幅度。</t>
  </si>
  <si>
    <t>ampleness</t>
  </si>
  <si>
    <t>ampl (大的) + -e (形容词) + -ness (名词后缀) -&gt; 广大的状态 -&gt; 充裕</t>
  </si>
  <si>
    <t>充裕，宽大</t>
  </si>
  <si>
    <t>/ˈæmplnəs/</t>
  </si>
  <si>
    <t>The ampleness of the harvest relieved the farmers.</t>
  </si>
  <si>
    <t>丰收的充裕让农民们松了一口气。</t>
  </si>
  <si>
    <t>看着仓库里的 ampleness 存粮，村长开心地笑了。</t>
  </si>
  <si>
    <t>ampleness 叫充裕，物资丰富没忧虑。</t>
  </si>
  <si>
    <t>unamplified</t>
  </si>
  <si>
    <t>un-</t>
  </si>
  <si>
    <t>un (不) + ampli (大的) + -fy (使) + -ed (形容词后缀) -&gt; 没有被变大的 -&gt; 未经放大的</t>
  </si>
  <si>
    <t>未经放大的</t>
  </si>
  <si>
    <t>/ˌʌnˈæmplɪfaɪd/</t>
  </si>
  <si>
    <t>His unamplified voice could still be heard at the back.</t>
  </si>
  <si>
    <t>他那未经扩音的声音在后面依然能被听到。</t>
  </si>
  <si>
    <t>这种 unamplified 的自然原声，听起来最有感染力。</t>
  </si>
  <si>
    <t>unamplified 不放大，原汁原味真实话。</t>
  </si>
  <si>
    <t>amplificative</t>
  </si>
  <si>
    <t>ampli (大的) + -fic (做) + -ative (具有...性质的) -&gt; 具有使之变大的性质的 -&gt; 有扩大作用的</t>
  </si>
  <si>
    <t>扩大的，扩张的</t>
  </si>
  <si>
    <t>/æm'plɪfɪkətɪv/</t>
  </si>
  <si>
    <t>The researcher provided amplificative details on the project.</t>
  </si>
  <si>
    <t>研究人员提供了关于该项目的补充扩大细节。</t>
  </si>
  <si>
    <t>这段描述具有 amplificative 作用，让故事更生动了。</t>
  </si>
  <si>
    <t>amplificative 具扩张，内容细节变很长。</t>
  </si>
  <si>
    <t>always</t>
  </si>
  <si>
    <t>al-</t>
  </si>
  <si>
    <t>way</t>
  </si>
  <si>
    <t>al- (全部) + way (道路) + -s (副词后缀) -&gt; 在所有的道路和时间上 -&gt; 总是</t>
  </si>
  <si>
    <t>总是，永远</t>
  </si>
  <si>
    <t>/ˈɔːlweɪz/</t>
  </si>
  <si>
    <t>The sun always rises in the east.</t>
  </si>
  <si>
    <t>太阳总是从东方升起。</t>
  </si>
  <si>
    <t>在所有的 way (道路) 上都前进，说明 you always (总是) 在努力。</t>
  </si>
  <si>
    <t>所有的路都走遍，总是如此不改变。</t>
  </si>
  <si>
    <t>already</t>
  </si>
  <si>
    <t>ready</t>
  </si>
  <si>
    <t>al- (完全) + ready (准备好的) -&gt; 事情已经完全处于准备好的状态 -&gt; 已经</t>
  </si>
  <si>
    <t>已经</t>
  </si>
  <si>
    <t>/ɔːlˈredi/</t>
  </si>
  <si>
    <t>I have already finished my homework.</t>
  </si>
  <si>
    <t>我已经完成了我的家庭作业。</t>
  </si>
  <si>
    <t>如果事情 al- (完全) ready (准备好) 了，那就是 already (已经) 搞定了。</t>
  </si>
  <si>
    <t>全部准备好，已经没烦恼。</t>
  </si>
  <si>
    <t>almost</t>
  </si>
  <si>
    <t>most</t>
  </si>
  <si>
    <t>al- (完全) + most (最多/大部分) -&gt; 达到了绝大部分，接近完整 -&gt; 几乎</t>
  </si>
  <si>
    <t>几乎，差不多</t>
  </si>
  <si>
    <t>/ˈɔːlmoʊst/</t>
  </si>
  <si>
    <t>It's almost ten o'clock.</t>
  </si>
  <si>
    <t>快十点钟了。</t>
  </si>
  <si>
    <t>当 al- (完全) 接近 most (最多的) 时候，就 almost (几乎) 满了。</t>
  </si>
  <si>
    <t>最接近全部，几乎要达到。</t>
  </si>
  <si>
    <t>although</t>
  </si>
  <si>
    <t>conj.</t>
  </si>
  <si>
    <t>though</t>
  </si>
  <si>
    <t>al- (完全) + though (虽然) -&gt; 加强语气的即便如此 -&gt; 虽然</t>
  </si>
  <si>
    <t>虽然，尽管</t>
  </si>
  <si>
    <t>/ɔːlˈðoʊ/</t>
  </si>
  <si>
    <t>Although it was raining, he went out.</t>
  </si>
  <si>
    <t>虽然在下雨，他还是出去了。</t>
  </si>
  <si>
    <t>Although (虽然) al- (完全) 是 though (这样)，但我还是不放弃。</t>
  </si>
  <si>
    <t>完全即使是，虽然也要试。</t>
  </si>
  <si>
    <t>almighty</t>
  </si>
  <si>
    <t>might</t>
  </si>
  <si>
    <t>al- (全部) + might (力量) + -y (形容词后缀) -&gt; 拥有全部力量的 -&gt; 全能的</t>
  </si>
  <si>
    <t>全能的，巨大的</t>
  </si>
  <si>
    <t>/ɔːlˈmaɪti/</t>
  </si>
  <si>
    <t>The army suffered an almighty blow.</t>
  </si>
  <si>
    <t>军队遭受了巨大的打击。</t>
  </si>
  <si>
    <t>拥有 al- (全部) 的 might (力量)，他就是 almighty (全能的)。</t>
  </si>
  <si>
    <t>全部有力量，全能显光芒。</t>
  </si>
  <si>
    <t>alright</t>
  </si>
  <si>
    <t>adj./adv.</t>
  </si>
  <si>
    <t>right</t>
  </si>
  <si>
    <t>al- (完全) + right (正确/好的) -&gt; 完全处于良好状态 -&gt; 没问题的</t>
  </si>
  <si>
    <t>没问题的，好的</t>
  </si>
  <si>
    <t>/ɔːlˈraɪt/</t>
  </si>
  <si>
    <t>Everything will be alright.</t>
  </si>
  <si>
    <t>一切都会好起来的。</t>
  </si>
  <si>
    <t>如果 al- (全部) 都很 right (对/好)，那结果就 alright (没问题)。</t>
  </si>
  <si>
    <t>全部都正确，肯定没问题。</t>
  </si>
  <si>
    <t>altogether</t>
  </si>
  <si>
    <t>together</t>
  </si>
  <si>
    <t>al- (全部) + together (一起) -&gt; 把全部都放在一起 -&gt; 总共/完全</t>
  </si>
  <si>
    <t>总共，完全地</t>
  </si>
  <si>
    <t>/ˌɔːltəˈɡeðər/</t>
  </si>
  <si>
    <t>That's fifty dollars altogether.</t>
  </si>
  <si>
    <t>那总共是五十美元。</t>
  </si>
  <si>
    <t>把 al- (全部) 人 together (聚在一起)，看看 altogether (总共) 多少人。</t>
  </si>
  <si>
    <t>全部聚一起，总共没差距。</t>
  </si>
  <si>
    <t>albeit</t>
  </si>
  <si>
    <t>be</t>
  </si>
  <si>
    <t>al- (全部/即使) + be (是) + it (它) -&gt; 哪怕所有的事情都是这样 -&gt; 虽然/尽管</t>
  </si>
  <si>
    <t>/ˌɔːlˈbiːɪt/</t>
  </si>
  <si>
    <t>He finally agreed, albeit reluctantly.</t>
  </si>
  <si>
    <t>他终于同意了，尽管有些不情愿。</t>
  </si>
  <si>
    <t>Albeit (尽管) 他说 al- (完全) be (是) it (那样)，我还是不信。</t>
  </si>
  <si>
    <t>即使它是这，尽管也不赊。</t>
  </si>
  <si>
    <t>all-out</t>
  </si>
  <si>
    <t>all-</t>
  </si>
  <si>
    <t>out</t>
  </si>
  <si>
    <t>all- (全部) + out (出来) -&gt; 把全部的力量都使出来 -&gt; 全力以赴的</t>
  </si>
  <si>
    <t>全力以赴的，竭尽全力的</t>
  </si>
  <si>
    <t>/ˌɔːl ˈaʊt/</t>
  </si>
  <si>
    <t>They made an all-out effort to win.</t>
  </si>
  <si>
    <t>他们为获胜付出了全力。</t>
  </si>
  <si>
    <t>把 all (所有) 能量都拿 out (出来)，就是 all-out (全力的)。</t>
  </si>
  <si>
    <t>全部拿出来，全力拼未来。</t>
  </si>
  <si>
    <t>all-round</t>
  </si>
  <si>
    <t>round</t>
  </si>
  <si>
    <t>all- (全部) + round (圆/周围) -&gt; 像圆一样全方位覆盖 -&gt; 全面的</t>
  </si>
  <si>
    <t>全面的，多才多艺的</t>
  </si>
  <si>
    <t>/ˌɔːl ˈraʊnd/</t>
  </si>
  <si>
    <t>He is a good all-round player.</t>
  </si>
  <si>
    <t>他是个出色的全能型选手。</t>
  </si>
  <si>
    <t>All (全部) round (周围) 都顾及到，说明很 all-round (全面的)。</t>
  </si>
  <si>
    <t>全部绕一圈，全面不一般。</t>
  </si>
  <si>
    <t>alter</t>
  </si>
  <si>
    <t>alter (其他的) -&gt; 变成另一个样子 -&gt; 改变</t>
  </si>
  <si>
    <t>改变</t>
  </si>
  <si>
    <t>/ˈɔːltə(r)/</t>
  </si>
  <si>
    <t>The weather forced us to alter our plans.</t>
  </si>
  <si>
    <t>天气迫使我们改变了计划。</t>
  </si>
  <si>
    <t>一旦 alter 这个计划，它就变成了另一个 (other) 计划。</t>
  </si>
  <si>
    <t>alter 变，变了就不同。</t>
  </si>
  <si>
    <t>alternative</t>
  </si>
  <si>
    <t>alter (其他的) + -native (形容词后缀) -&gt; 提供另一个选择的 -&gt; 备选的</t>
  </si>
  <si>
    <t>替代的；选择</t>
  </si>
  <si>
    <t>/ɔːlˈtɜːnətɪv/</t>
  </si>
  <si>
    <t>We have no alternative but to go on.</t>
  </si>
  <si>
    <t>除了继续下去，我们别无选择。</t>
  </si>
  <si>
    <t>当没有 alternative 时，你只能接受那个 other 方案。</t>
  </si>
  <si>
    <t>alternative 选，换个方案选。</t>
  </si>
  <si>
    <t>altitude</t>
  </si>
  <si>
    <t>alt</t>
  </si>
  <si>
    <t>alt (高) + -itude (性质/状态后缀) -&gt; 处于高的状态 -&gt; 高度</t>
  </si>
  <si>
    <t>高度；海拔</t>
  </si>
  <si>
    <t>/ˈæltɪtjuːd/</t>
  </si>
  <si>
    <t>The plane is flying at an altitude of 10,000 meters.</t>
  </si>
  <si>
    <t>飞机在1万米的高度飞行。</t>
  </si>
  <si>
    <t>站在 alt 高处，俯瞰整个 altitude。</t>
  </si>
  <si>
    <t>altitude 高，云端往里瞧。</t>
  </si>
  <si>
    <t>alternate</t>
  </si>
  <si>
    <t>alter (其他的) + -nate (动词后缀) -&gt; 一个接另一个地变换 -&gt; 轮流</t>
  </si>
  <si>
    <t>轮流的；交替</t>
  </si>
  <si>
    <t>/ˈɔːltəneɪt/</t>
  </si>
  <si>
    <t>The sun and rain alternated throughout the day.</t>
  </si>
  <si>
    <t>一整天太阳和雨交替出现。</t>
  </si>
  <si>
    <t>两人 alternate 站岗，一个 other 下去休息。</t>
  </si>
  <si>
    <t>alternate 换，你我轮流转。</t>
  </si>
  <si>
    <t>altruism</t>
  </si>
  <si>
    <t>altru</t>
  </si>
  <si>
    <t>altru (其他的) + -ism (主义/思想) -&gt; 凡事为他人着想的主义 -&gt; 利他主义</t>
  </si>
  <si>
    <t>利他主义</t>
  </si>
  <si>
    <t>/ˈæltruɪzəm/</t>
  </si>
  <si>
    <t>Politicians are not always motivated by altruism.</t>
  </si>
  <si>
    <t>政客们并不总是受利他主义驱使。</t>
  </si>
  <si>
    <t>拥有 altruism 的人，心中总是装着 other 人。</t>
  </si>
  <si>
    <t>altruism 无私，心中有他人。</t>
  </si>
  <si>
    <t>exalt</t>
  </si>
  <si>
    <t>ex-</t>
  </si>
  <si>
    <t>ex- (向上/外) + alt (高) -&gt; 使人地位或评价变高 -&gt; 提拔；赞扬</t>
  </si>
  <si>
    <t>高度赞扬</t>
  </si>
  <si>
    <t>/ɪɡˈzɔːlt/</t>
  </si>
  <si>
    <t>The party will exalt their leader to the skies.</t>
  </si>
  <si>
    <t>该党会把他们的领袖捧上天。</t>
  </si>
  <si>
    <t>把他 ex 出来举到 alt 高处，就是 exalt 他。</t>
  </si>
  <si>
    <t>exalt 赞，地位往上蹿。</t>
  </si>
  <si>
    <t>alteration</t>
  </si>
  <si>
    <t>alter (改变) + -ation (名词后缀) -&gt; 发生改变的行为 -&gt; 变更</t>
  </si>
  <si>
    <t>改变；变更</t>
  </si>
  <si>
    <t>/ˌɔːltəˈreɪʃn/</t>
  </si>
  <si>
    <t>We made a few alterations to the house.</t>
  </si>
  <si>
    <t>我们对房子做了一些改动。</t>
  </si>
  <si>
    <t>经过 alteration 之后，房子看起来像 other 屋子。</t>
  </si>
  <si>
    <t>alteration 变，形态都改换。</t>
  </si>
  <si>
    <t>altercation</t>
  </si>
  <si>
    <t>alter (其他的/相反的) + -cation (复合后缀) -&gt; 两个持有不同意见的人互相对抗 -&gt; 争吵</t>
  </si>
  <si>
    <t>争执</t>
  </si>
  <si>
    <t>/ˌɔːltəˈkeɪʃn/</t>
  </si>
  <si>
    <t>The dispute led to a heated altercation.</t>
  </si>
  <si>
    <t>那场纷争演变成了激烈的争吵。</t>
  </si>
  <si>
    <t>两人 alter 意见不同，结果发生了 altercation。</t>
  </si>
  <si>
    <t>altercation 吵，吵到受不了。</t>
  </si>
  <si>
    <t>altimeter</t>
  </si>
  <si>
    <t>alt (高) + -i- (连接符) + -meter (仪表) -&gt; 测量高度的仪器 -&gt; 高度计</t>
  </si>
  <si>
    <t>高度计</t>
  </si>
  <si>
    <t>/ˈæltɪmiːtə(r)/</t>
  </si>
  <si>
    <t>The pilot checked the altimeter before descending.</t>
  </si>
  <si>
    <t>飞行员在下降前检查了高度计。</t>
  </si>
  <si>
    <t>用 meter 测 alt，这个工具叫 altimeter。</t>
  </si>
  <si>
    <t>altimeter 测，高度不乱设。</t>
  </si>
  <si>
    <t>adulterate</t>
  </si>
  <si>
    <t>ad- (去/往) + alter (其他的) + -ate (动词后缀) -&gt; 往纯净物里加入其他东西 -&gt; 掺假</t>
  </si>
  <si>
    <t>掺假</t>
  </si>
  <si>
    <t>/əˈdʌltəreɪt/</t>
  </si>
  <si>
    <t>The wine had been adulterated with water.</t>
  </si>
  <si>
    <t>这酒里掺了水。</t>
  </si>
  <si>
    <t>往纯酒里 ad 进去 other 东西，就是 adulterate。</t>
  </si>
  <si>
    <t>adulterate 掺，假货到处摊。</t>
  </si>
  <si>
    <t>amateur</t>
  </si>
  <si>
    <t>am-</t>
  </si>
  <si>
    <t>am (爱) + -ateur (名词/人后缀) -&gt; 出于喜爱而非金钱回报去做某事的人 -&gt; 业余爱好者</t>
  </si>
  <si>
    <t>业余爱好者</t>
  </si>
  <si>
    <t>/ˈæmətər/</t>
  </si>
  <si>
    <t>He is an amateur photographer who loves capturing nature.</t>
  </si>
  <si>
    <t>他是一位热爱捕捉大自然的业余摄影师。</t>
  </si>
  <si>
    <t>那个 amateur 对摄影充满了热爱，虽然是业余的，但很有激情。</t>
  </si>
  <si>
    <t>am 是爱，ateur 是人，业余爱好者因爱而成。</t>
  </si>
  <si>
    <t>amiable</t>
  </si>
  <si>
    <t>am (爱) + -i- + -able (可...的) -&gt; 容易让人产生爱意的 -&gt; 和蔼可亲的</t>
  </si>
  <si>
    <t>和蔼可亲的</t>
  </si>
  <si>
    <t>/ˈeɪmiəbl/</t>
  </si>
  <si>
    <t>The new teacher is very amiable and popular with students.</t>
  </si>
  <si>
    <t>新老师非常和蔼可亲，很受学生欢迎。</t>
  </si>
  <si>
    <t>性格 amiable 的人，大家都喜欢和他做朋友。</t>
  </si>
  <si>
    <t>am 爱 i 可 able，和蔼可亲招人爱。</t>
  </si>
  <si>
    <t>amicable</t>
  </si>
  <si>
    <t>amic-</t>
  </si>
  <si>
    <t>amic (朋友) + -able (可...的) -&gt; 像朋友一样可以相处的 -&gt; 友好的</t>
  </si>
  <si>
    <t>友好的</t>
  </si>
  <si>
    <t>/ˈæmɪkəbl/</t>
  </si>
  <si>
    <t>The two countries reached an amicable settlement.</t>
  </si>
  <si>
    <t>两国达成了友好解决协议。</t>
  </si>
  <si>
    <t>虽然有矛盾，但我们最终以 amicable 的方式解决了。</t>
  </si>
  <si>
    <t>amic 朋友 able 达，友好协商靠大家。</t>
  </si>
  <si>
    <t>amorous</t>
  </si>
  <si>
    <t>amor-</t>
  </si>
  <si>
    <t>amor (爱) + -ous (充满...的) -&gt; 充满爱慕之情的 -&gt; 多情的</t>
  </si>
  <si>
    <t>/ˈæmərəs/</t>
  </si>
  <si>
    <t>He sent her an amorous letter expressing his feelings.</t>
  </si>
  <si>
    <t>他给她寄了一封表达心意的情书。</t>
  </si>
  <si>
    <t>一封 amorous 的情书，表达了他满心的爱慕。</t>
  </si>
  <si>
    <t>amor 爱意 ous 浓，多情种子在其中。</t>
  </si>
  <si>
    <t>enamored</t>
  </si>
  <si>
    <t>en-</t>
  </si>
  <si>
    <t>en- (使进入) + amor (爱) + -ed (的) -&gt; 使其进入爱慕的状态 -&gt; 迷恋的</t>
  </si>
  <si>
    <t>/ɪˈnæmərd/</t>
  </si>
  <si>
    <t>She was completely enamored with the beautiful island.</t>
  </si>
  <si>
    <t>她完全迷恋上了那个美丽的岛屿。</t>
  </si>
  <si>
    <t>他一看到这幅画就 enamored 了，整天魂不守舍。</t>
  </si>
  <si>
    <t>en 进 amor 爱 ed，神魂颠倒真迷恋。</t>
  </si>
  <si>
    <t>amity</t>
  </si>
  <si>
    <t>am (朋友) + -ity (性质/状态) -&gt; 朋友间和谐相处的状态 -&gt; 亲善</t>
  </si>
  <si>
    <t>/ˈæməti/</t>
  </si>
  <si>
    <t>The treaty was designed to promote amity between the nations.</t>
  </si>
  <si>
    <t>该条约旨在促进各国间的亲善关系。</t>
  </si>
  <si>
    <t>保持 amity 关系，是维护世界和平的关键。</t>
  </si>
  <si>
    <t>am 朋友 ity 名，友好亲善四海平。</t>
  </si>
  <si>
    <t>enemy</t>
  </si>
  <si>
    <t>em-</t>
  </si>
  <si>
    <t>en- (不，源自in-) + em (朋友，源自am) + -y (名词) -&gt; 不是朋友的人 -&gt; 敌人</t>
  </si>
  <si>
    <t>敌人</t>
  </si>
  <si>
    <t>/ˈenəmi/</t>
  </si>
  <si>
    <t>He made many enemies because of his arrogance.</t>
  </si>
  <si>
    <t>因为傲慢，他树敌很多。</t>
  </si>
  <si>
    <t>如果不做朋友 am，那就是 enemy 敌人了。</t>
  </si>
  <si>
    <t>en 否定 em 友，敌人见面不招手。</t>
  </si>
  <si>
    <t>inimical</t>
  </si>
  <si>
    <t>imic-</t>
  </si>
  <si>
    <t>in- (不) + imic (朋友/友爱) + -al (的) -&gt; 不友好的 -&gt; 敌意的</t>
  </si>
  <si>
    <t>/ɪˈnɪmɪkl/</t>
  </si>
  <si>
    <t>Such policies are inimical to the interests of the public.</t>
  </si>
  <si>
    <t>此类政策不利于（有害于）公众利益。</t>
  </si>
  <si>
    <t>这种 inimical 的态度，让原本友好的气氛变得紧张。</t>
  </si>
  <si>
    <t>in 不 imic 朋友 al，充满敌意不友好。</t>
  </si>
  <si>
    <t>amenity</t>
  </si>
  <si>
    <t>-en-</t>
  </si>
  <si>
    <t>am (愉快/爱) + -en- + -ity (性质) -&gt; 让人感觉愉快、喜爱的事物 -&gt; 便利设施</t>
  </si>
  <si>
    <t>/əˈmenəti/</t>
  </si>
  <si>
    <t>The hotel offers every modern amenity.</t>
  </si>
  <si>
    <t>这家酒店提供各种现代化的便利设施。</t>
  </si>
  <si>
    <t>这里的 amenity 设施非常齐全，住着很舒心。</t>
  </si>
  <si>
    <t>am 愉快 ity 名，便利设施真贴心。</t>
  </si>
  <si>
    <t>paramour</t>
  </si>
  <si>
    <t>par-</t>
  </si>
  <si>
    <t>amor</t>
  </si>
  <si>
    <t>par- (在...旁边) + amor (爱) -&gt; 秘密的、非正式的爱人 -&gt; 情妇/情夫</t>
  </si>
  <si>
    <t>/ˈpærəmʊr/</t>
  </si>
  <si>
    <t>The king spent more time with his paramour than with the queen.</t>
  </si>
  <si>
    <t>国王和他的情妇待在一起的时间比和王后待在一起的时间还要长。</t>
  </si>
  <si>
    <t>这个 paramour 是他的一段地下恋情。</t>
  </si>
  <si>
    <t>par 在旁 amor 爱，秘密爱人情妇来。</t>
  </si>
  <si>
    <t>pedagogue</t>
  </si>
  <si>
    <t>ped-</t>
  </si>
  <si>
    <t>agog</t>
  </si>
  <si>
    <t>ped- (孩子) + agog (引导) + -ue (名词后缀) -&gt; 引导孩子的人 -&gt; 教师</t>
  </si>
  <si>
    <t>/ˈpedəɡɒɡ/</t>
  </si>
  <si>
    <t>He was a strict pedagogue who demanded absolute obedience.</t>
  </si>
  <si>
    <t>他是个严厉的教师，要求学生绝对服从。</t>
  </si>
  <si>
    <t>那位 pedagogue（教师）总是随身带着 ped-（孩子）们的作业。</t>
  </si>
  <si>
    <t>ped孩子agog领，老旧教师很死板。</t>
  </si>
  <si>
    <t>demagogue</t>
  </si>
  <si>
    <t>dem-</t>
  </si>
  <si>
    <t>dem- (民众) + agog (引导) + -ue (名词后缀) -&gt; 引导民众的人 -&gt; 煽动者</t>
  </si>
  <si>
    <t>/ˈdeməɡɒɡ/</t>
  </si>
  <si>
    <t>The politician was accused of being a demagogue.</t>
  </si>
  <si>
    <t>这位政治家被指责为煽动者。</t>
  </si>
  <si>
    <t>这位 demagogue（煽动者）利用 dem-（民众）的情绪进行演说。</t>
  </si>
  <si>
    <t>dem民众agog牵，煽动民众是坏蛋。</t>
  </si>
  <si>
    <t>synagogue</t>
  </si>
  <si>
    <t>syn-</t>
  </si>
  <si>
    <t>syn- (共同) + agog (带来) + -ue (名词后缀) -&gt; 把大家带来聚在一起的地方 -&gt; 犹太会堂</t>
  </si>
  <si>
    <t>/ˈsɪnəɡɒɡ/</t>
  </si>
  <si>
    <t>They go to the synagogue every Saturday.</t>
  </si>
  <si>
    <t>他们每个周六都去犹太会堂。</t>
  </si>
  <si>
    <t>在 synagogue（犹太会堂）里，syn-（共同）聚集的人们在祈祷。</t>
  </si>
  <si>
    <t>syn共同agog带，聚集会堂拜上帝。</t>
  </si>
  <si>
    <t>pedagogy</t>
  </si>
  <si>
    <t>ped- (孩子) + agog (引导) + -y (名词后缀) -&gt; 引导孩子的学问 -&gt; 教学法</t>
  </si>
  <si>
    <t>/ˈpedədʒi/</t>
  </si>
  <si>
    <t>Modern pedagogy emphasizes student-centered learning.</t>
  </si>
  <si>
    <t>现代教育学强调以学生为中心。</t>
  </si>
  <si>
    <t>这本关于 pedagogy（教育学）的书讲了如何引导 ped-（孩子）。</t>
  </si>
  <si>
    <t>教育学pedagogy，引导孩子有方法。</t>
  </si>
  <si>
    <t>hypnagogic</t>
  </si>
  <si>
    <t>hypn-</t>
  </si>
  <si>
    <t>hypn- (睡眠) + agog (引导) + -ic (形容词后缀) -&gt; 引导进入睡眠的 -&gt; 催眠的</t>
  </si>
  <si>
    <t>/ˌhɪpnəˈɡɒdʒɪk/</t>
  </si>
  <si>
    <t>He experienced hypnagogic hallucinations as he fell asleep.</t>
  </si>
  <si>
    <t>他在入睡时经历了幻觉。</t>
  </si>
  <si>
    <t>那种 hypnagogic（催眠的）状态让他感觉像进入了 hypn-（睡眠）。</t>
  </si>
  <si>
    <t>hypn睡眠agog引，入睡幻觉真神奇。</t>
  </si>
  <si>
    <t>mystagogue</t>
  </si>
  <si>
    <t>myst-</t>
  </si>
  <si>
    <t>myst- (神秘) + agog (引导) + -ue (名词后缀) -&gt; 引导进入神秘仪式的人 -&gt; 神秘教义传授者</t>
  </si>
  <si>
    <t>/ˈmɪstəɡɒɡ/</t>
  </si>
  <si>
    <t>The priest acted as a mystagogue for the new initiates.</t>
  </si>
  <si>
    <t>祭司作为新入教者的导师。</t>
  </si>
  <si>
    <t>mystagogue（神秘导师）揭开了 myst-（神秘）的面纱。</t>
  </si>
  <si>
    <t>myst神秘agog导，导师领你入教门。</t>
  </si>
  <si>
    <t>isagogic</t>
  </si>
  <si>
    <t>is-</t>
  </si>
  <si>
    <t>is- (进入) + agog (引导) + -ic (形容词后缀) -&gt; 引导进入主题的 -&gt; 导论的</t>
  </si>
  <si>
    <t>/ˌaɪsəˈɡɒdʒɪk/</t>
  </si>
  <si>
    <t>The professor gave an isagogic lecture on philosophy.</t>
  </si>
  <si>
    <t>教授做了一个哲学导论性的讲座。</t>
  </si>
  <si>
    <t>这是一篇 isagogic（引导性的）文章，带你 is-（进入）新领域。</t>
  </si>
  <si>
    <t>is进入agog引，导论序言开场白。</t>
  </si>
  <si>
    <t>psychagogue</t>
  </si>
  <si>
    <t>psych-</t>
  </si>
  <si>
    <t>psych- (灵魂/心理) + agog (引导) + -ue (名词后缀) -&gt; 引导灵魂的人 -&gt; 灵魂导师</t>
  </si>
  <si>
    <t>/ˈsaɪkəɡɒɡ/</t>
  </si>
  <si>
    <t>He sought a psychagogue to help him find spiritual peace.</t>
  </si>
  <si>
    <t>他寻求一位灵魂导师来帮助他找到内心的平静。</t>
  </si>
  <si>
    <t>那位 psychagogue（灵魂导师）深知 psych-（心理）的奥秘。</t>
  </si>
  <si>
    <t>psych灵魂agog导，心理导师解烦恼。</t>
  </si>
  <si>
    <t>demagoguery</t>
  </si>
  <si>
    <t>dem- (民众) + agog (引导) + -uery (行为后缀) -&gt; 误导民众的行为 -&gt; 煽动行为</t>
  </si>
  <si>
    <t>/ˈdeməɡɒɡəri/</t>
  </si>
  <si>
    <t>Her speech was filled with dangerous demagoguery.</t>
  </si>
  <si>
    <t>她的演讲充满了危险的煽动言辞。</t>
  </si>
  <si>
    <t>我们必须抵制这种 demagoguery（煽动行为），以免 dem-（民众）受骗。</t>
  </si>
  <si>
    <t>demagoguery是行为，煽动手段不可取。</t>
  </si>
  <si>
    <t>xenagogue</t>
  </si>
  <si>
    <t>xen-</t>
  </si>
  <si>
    <t>xen- (陌生人) + agog (引导) + -ue (名词后缀) -&gt; 引导陌生人的人 -&gt; 向导</t>
  </si>
  <si>
    <t>/ˈzenəɡɒɡ/</t>
  </si>
  <si>
    <t>The xenagogue showed the tourists around the ancient ruins.</t>
  </si>
  <si>
    <t>向导带着游客参观了古代遗迹。</t>
  </si>
  <si>
    <t>xenagogue（向导）带领 xen-（陌生人/外宾）游览古迹。</t>
  </si>
  <si>
    <t>xen异乡agog导，带路向导引外宾。</t>
  </si>
  <si>
    <t>agriculture</t>
  </si>
  <si>
    <t>agr</t>
  </si>
  <si>
    <t>agr (田地) + -i- (连接) + culture (耕作/培养) -&gt; 在田地上进行耕作 -&gt; 农业</t>
  </si>
  <si>
    <t>农业</t>
  </si>
  <si>
    <t>/ˈæɡrɪkʌltʃə(r)/</t>
  </si>
  <si>
    <t>Most of the people in this region are employed in agriculture.</t>
  </si>
  <si>
    <t>这个地区的大多数人都从事农业工作。</t>
  </si>
  <si>
    <t>由于这片地是 agriculture（农业）用地，所以不能盖房子。</t>
  </si>
  <si>
    <t>田地 agr 加上耕作 culture，就是农业。</t>
  </si>
  <si>
    <t>agrarian</t>
  </si>
  <si>
    <t>agr (土地) + -arian (形容词后缀，关于...的) -&gt; 关于土地分配或耕种的 -&gt; 土地的，耕地的</t>
  </si>
  <si>
    <t>土地的</t>
  </si>
  <si>
    <t>/əˈɡreəriən/</t>
  </si>
  <si>
    <t>The country is undergoing an agrarian reform.</t>
  </si>
  <si>
    <t>该国正在进行土地改革。</t>
  </si>
  <si>
    <t>这场改革彻底改变了 agrarian（土地的）所有权制度。</t>
  </si>
  <si>
    <t>土地 agr 结尾 arian，土地改革在人间。</t>
  </si>
  <si>
    <t>agronomy</t>
  </si>
  <si>
    <t>agr (土地) + -o- (连接) + -nomy (管理/法则) -&gt; 管理土地的学问 -&gt; 农学</t>
  </si>
  <si>
    <t>农学</t>
  </si>
  <si>
    <t>/əˈɡrɒnəmi/</t>
  </si>
  <si>
    <t>The professor specializes in agronomy and crop science.</t>
  </si>
  <si>
    <t>这位教授专门从事农学和作物科学研究。</t>
  </si>
  <si>
    <t>学习 agronomy（农学）的人通常都要去田野做实验。</t>
  </si>
  <si>
    <t>田地 agr 加上 nomy 管理，农学知识心中记。</t>
  </si>
  <si>
    <t>agrology</t>
  </si>
  <si>
    <t>agr (土地) + -o- (连接) + -logy (学科) -&gt; 研究土地（特别是土壤）的学科 -&gt; 土壤学</t>
  </si>
  <si>
    <t>土壤学</t>
  </si>
  <si>
    <t>/əˈɡrɒlədʒi/</t>
  </si>
  <si>
    <t>Agrology is essential for understanding soil fertility.</t>
  </si>
  <si>
    <t>土壤学对于理解土壤肥力至关重要。</t>
  </si>
  <si>
    <t>他大学的专业是 agrology（土壤学），天天跟泥巴打交道。</t>
  </si>
  <si>
    <t>土地 agr 加上 logy 学科，土壤学里秘密多。</t>
  </si>
  <si>
    <t>agribusiness</t>
  </si>
  <si>
    <t>agri-</t>
  </si>
  <si>
    <t>business</t>
  </si>
  <si>
    <t>agri (土地/农业) + business (商业) -&gt; 与农业相关的商业活动 -&gt; 农业综合企业</t>
  </si>
  <si>
    <t>农业综合企业</t>
  </si>
  <si>
    <t>/ˈæɡribɪznəs/</t>
  </si>
  <si>
    <t>Many small farms are being taken over by agribusiness.</t>
  </si>
  <si>
    <t>许多小农场正被大型农业综合企业接管。</t>
  </si>
  <si>
    <t>现代农业不再只是种地，而是一种复杂的 agribusiness（农业商业）。</t>
  </si>
  <si>
    <t>农业 agri 加上商业 business，农业企业规模大。</t>
  </si>
  <si>
    <t>agrotechnology</t>
  </si>
  <si>
    <t>agro-</t>
  </si>
  <si>
    <t>technology</t>
  </si>
  <si>
    <t>agro (农业) + technology (技术) -&gt; 用于农业生产的技术 -&gt; 农业技术</t>
  </si>
  <si>
    <t>农业技术</t>
  </si>
  <si>
    <t>/ˌæɡrəʊtekˈnɒlədʒi/</t>
  </si>
  <si>
    <t>Agrotechnology has significantly increased food production.</t>
  </si>
  <si>
    <t>农业技术显著提高了粮食产量。</t>
  </si>
  <si>
    <t>无人机喷洒农药就是典型的 agrotechnology（农业技术）。</t>
  </si>
  <si>
    <t>农业 agro 加上技术 technology，农业技术效率高。</t>
  </si>
  <si>
    <t>agrochemical</t>
  </si>
  <si>
    <t>chemical</t>
  </si>
  <si>
    <t>agro (土地/农业) + chemical (化学制品) -&gt; 用于农田的化学物质 -&gt; 农用化学品</t>
  </si>
  <si>
    <t>农药/化肥</t>
  </si>
  <si>
    <t>/ˌæɡrəʊˈkemɪkl/</t>
  </si>
  <si>
    <t>The excessive use of agrochemical products can damage the soil.</t>
  </si>
  <si>
    <t>过度使用农用化学品会损害土壤。</t>
  </si>
  <si>
    <t>为了杀虫，他往地里喷了一些 agrochemical（农用化学品）。</t>
  </si>
  <si>
    <t>农业 agro 加上化学 chemical，农药化肥田里撒。</t>
  </si>
  <si>
    <t>agritourism</t>
  </si>
  <si>
    <t>tourism</t>
  </si>
  <si>
    <t>agri (土地/农村) + tourism (旅游) -&gt; 到农村田野进行的旅游 -&gt; 农业旅游</t>
  </si>
  <si>
    <t>观光农业</t>
  </si>
  <si>
    <t>/ˈæɡrituərɪzəm/</t>
  </si>
  <si>
    <t>Agritourism allows city dwellers to experience farm life.</t>
  </si>
  <si>
    <t>农业旅游让城市居民能够体验农场生活。</t>
  </si>
  <si>
    <t>周末我们全家去郊区体验了一把 agritourism（农业旅游），亲手摘了草莓。</t>
  </si>
  <si>
    <t>农业 agri 加上旅游 tourism，田园风光真美丽。</t>
  </si>
  <si>
    <t>agrobiology</t>
  </si>
  <si>
    <t>agro (农业) + bio (生命) + logy (学科) -&gt; 研究农业中生命现象的学科 -&gt; 农业生物学</t>
  </si>
  <si>
    <t>农业生物学</t>
  </si>
  <si>
    <t>/ˌæɡrəʊbaɪˈɒlədʒi/</t>
  </si>
  <si>
    <t>He is doing research in the field of agrobiology.</t>
  </si>
  <si>
    <t>他正在从事农业生物学领域的研究。</t>
  </si>
  <si>
    <t>通过 agrobiology（农业生物学）的研究，科学家培育出了耐旱品种。</t>
  </si>
  <si>
    <t>农业 agro 生物 bio，研究学科 logy 到。</t>
  </si>
  <si>
    <t>agrestic</t>
  </si>
  <si>
    <t>agr (土地/田野) + -estic (形容词后缀) -&gt; 来自田野的，不加修饰的 -&gt; 乡野的，粗野的</t>
  </si>
  <si>
    <t>乡野的</t>
  </si>
  <si>
    <t>/əˈɡrestɪk/</t>
  </si>
  <si>
    <t>The decor had a certain agrestic charm.</t>
  </si>
  <si>
    <t>这种装饰带有一种独特的乡野魅力。</t>
  </si>
  <si>
    <t>比起城市的繁华，他更喜欢这种 agrestic（乡野的）宁静。</t>
  </si>
  <si>
    <t>田地 agr 结尾 estic，乡野气息土里气。</t>
  </si>
  <si>
    <t>nostalgia</t>
  </si>
  <si>
    <t>nost-</t>
  </si>
  <si>
    <t>alg-</t>
  </si>
  <si>
    <t>nost- (回家) + alg- (痛) + -ia (疾病/状态) -&gt; 想要回家而不得的痛苦心理状态 -&gt; 怀旧/思乡</t>
  </si>
  <si>
    <t>怀旧</t>
  </si>
  <si>
    <t>/nɒˈstældʒə/</t>
  </si>
  <si>
    <t>A wave of nostalgia swept over me when I saw my childhood home.</t>
  </si>
  <si>
    <t>当我看到童年的家时，一股怀旧之情涌上心头。</t>
  </si>
  <si>
    <t>看着老照片感到 nostalgia，是因为对过去感到 alg。</t>
  </si>
  <si>
    <t>nost 回家 alg 痛，怀旧思乡在心中。</t>
  </si>
  <si>
    <t>alges-</t>
  </si>
  <si>
    <t>an- (无) + alges- (痛) + -ic (形容词后缀) -&gt; 使没有痛觉的 -&gt; 止痛的/止痛剂</t>
  </si>
  <si>
    <t>止痛剂</t>
  </si>
  <si>
    <t>/ˌænælˈdʒiːzɪk/</t>
  </si>
  <si>
    <t>The doctor prescribed a strong analgesic to relieve the pain.</t>
  </si>
  <si>
    <t>医生开了强效止痛药来缓解疼痛。</t>
  </si>
  <si>
    <t>an- 是否定，alges- 是疼痛，analgesic 让疼痛消失。</t>
  </si>
  <si>
    <t>an- 无 alges 痛，止痛灵丹妙药中。</t>
  </si>
  <si>
    <t>neuralgia</t>
  </si>
  <si>
    <t>neur-</t>
  </si>
  <si>
    <t>neur- (神经) + alg- (痛) + -ia (状态) -&gt; 神经系统引起的疼痛状态 -&gt; 神经痛</t>
  </si>
  <si>
    <t>/njʊˈrældʒə/</t>
  </si>
  <si>
    <t>Trigeminal neuralgia is known as the 'suicide disease' because of its intensity.</t>
  </si>
  <si>
    <t>三叉神经痛因其疼痛强度剧烈而被称为“自杀疾病”。</t>
  </si>
  <si>
    <t>neuron 是神经，alg 是痛，neuralgia 是神经里的 alg。</t>
  </si>
  <si>
    <t>neur 神经 alg 痛，神经末梢隐隐痛。</t>
  </si>
  <si>
    <t>myalgia</t>
  </si>
  <si>
    <t>my-</t>
  </si>
  <si>
    <t>my- (肌肉) + alg- (痛) + -ia (状态) -&gt; 肌肉组织的疼痛状态 -&gt; 肌肉痛</t>
  </si>
  <si>
    <t>/maɪˈældʒə/</t>
  </si>
  <si>
    <t>Intense exercise can lead to temporary myalgia.</t>
  </si>
  <si>
    <t>剧烈运动可能导致暂时性的肌肉痛。</t>
  </si>
  <si>
    <t>健身后会有 my- 肌肉的 alg。</t>
  </si>
  <si>
    <t>my 肌肉 alg 痛，练完之后肌肉痛。</t>
  </si>
  <si>
    <t>arthr- (关节) + alg- (痛) + -ia (状态) -&gt; 关节部位的疼痛状态 -&gt; 关节痛</t>
  </si>
  <si>
    <t>/ɑːˈθrældʒə/</t>
  </si>
  <si>
    <t>The patient complained of persistent arthralgia in the winter.</t>
  </si>
  <si>
    <t>患者抱怨冬天关节持续疼痛。</t>
  </si>
  <si>
    <t>arthr 像关节转动，alg 是痛，合起来是关节痛。</t>
  </si>
  <si>
    <t>arthr 关节 alg 痛，阴雨天里关节痛。</t>
  </si>
  <si>
    <t>gastralgia</t>
  </si>
  <si>
    <t>gastr-</t>
  </si>
  <si>
    <t>gastr- (胃) + alg- (痛) + -ia (状态) -&gt; 胃部器官的疼痛状态 -&gt; 胃痛</t>
  </si>
  <si>
    <t>/ɡæsˈtrældʒə/</t>
  </si>
  <si>
    <t>Overeating often results in severe gastralgia.</t>
  </si>
  <si>
    <t>暴饮暴食经常导致剧烈胃痛。</t>
  </si>
  <si>
    <t>gastritis 是胃炎，gastralgia 是单纯的胃部 alg。</t>
  </si>
  <si>
    <t>gastr 胃 alg 痛，吃坏肚子胃部痛。</t>
  </si>
  <si>
    <t>otalgia</t>
  </si>
  <si>
    <t>ot-</t>
  </si>
  <si>
    <t>ot- (耳) + alg- (痛) + -ia (状态) -&gt; 耳朵内部的疼痛状态 -&gt; 耳痛</t>
  </si>
  <si>
    <t>/əʊˈtældʒə/</t>
  </si>
  <si>
    <t>Children with ear infections often suffer from otalgia.</t>
  </si>
  <si>
    <t>患有耳朵感染的孩子通常会感到耳痛。</t>
  </si>
  <si>
    <t>ot 代表 ear，alg 代表 pain，就是耳部 alg。</t>
  </si>
  <si>
    <t>ot 耳朵 alg 痛，发炎之后耳朵痛。</t>
  </si>
  <si>
    <t>algetic</t>
  </si>
  <si>
    <t>alg- (痛) + -etic (形容词后缀) -&gt; 处于疼痛中的或引起疼痛的 -&gt; 痛苦的</t>
  </si>
  <si>
    <t>/ælˈdʒetɪk/</t>
  </si>
  <si>
    <t>The surgery was an algetic process for the kitten.</t>
  </si>
  <si>
    <t>手术对这只小猫来说是一个痛苦的过程。</t>
  </si>
  <si>
    <t>这个过程充满 alg，非常 algetic。</t>
  </si>
  <si>
    <t>alg 痛 -etic 性，痛苦状态是本性。</t>
  </si>
  <si>
    <t>cephalalgia</t>
  </si>
  <si>
    <t>cephal-</t>
  </si>
  <si>
    <t>cephal- (头) + alg- (痛) + -ia (状态) -&gt; 头部疼痛的状态 -&gt; 头痛</t>
  </si>
  <si>
    <t>/ˌsefəˈlældʒə/</t>
  </si>
  <si>
    <t>The stress of the job gave him a chronic cephalalgia.</t>
  </si>
  <si>
    <t>工作的压力使他患上了慢性头痛。</t>
  </si>
  <si>
    <t>cephal- 是头，头里的 alg 就是 cephalalgia。</t>
  </si>
  <si>
    <t>cephal 头部 alg 痛，压力太大头部痛。</t>
  </si>
  <si>
    <t>cardialgia</t>
  </si>
  <si>
    <t>cardi-</t>
  </si>
  <si>
    <t>cardi- (心/心脏) + alg- (痛) + -ia (状态) -&gt; 心脏部位疼痛或胃口附近灼痛 -&gt; 心痛/胃灼热</t>
  </si>
  <si>
    <t>/ˌkɑːdiˈældʒə/</t>
  </si>
  <si>
    <t>The patient reported cardialgia after a heavy meal.</t>
  </si>
  <si>
    <t>患者在饱餐后报告说有胃灼热感（或心口痛）。</t>
  </si>
  <si>
    <t>cardio 运动护心，cardialgia 就是心口处的 alg。</t>
  </si>
  <si>
    <t>cardi 心 alg 痛，心口难受阵阵痛。</t>
  </si>
  <si>
    <t>adapt</t>
  </si>
  <si>
    <t>apt</t>
  </si>
  <si>
    <t>ad- (去) + apt (适应) -&gt; 去使之适应 -&gt; 适应</t>
  </si>
  <si>
    <t>使适应</t>
  </si>
  <si>
    <t>/əˈdæpt/</t>
  </si>
  <si>
    <t>You should adapt yourself to the new environment.</t>
  </si>
  <si>
    <t>你应该让自己适应新环境。</t>
  </si>
  <si>
    <t>在适应 (adapt) 的过程中，我们需要 apt (合适的) 能力。</t>
  </si>
  <si>
    <t>ad去，apt合，adapt适应。</t>
  </si>
  <si>
    <t>admire</t>
  </si>
  <si>
    <t>mir</t>
  </si>
  <si>
    <t>ad- (朝向) + mir (惊奇) -&gt; 朝着某人表示惊奇 -&gt; 钦佩，赞赏</t>
  </si>
  <si>
    <t>赞美，钦佩</t>
  </si>
  <si>
    <t>/ədˈmaɪər/</t>
  </si>
  <si>
    <t>I really admire your courage.</t>
  </si>
  <si>
    <t>我真的很佩服你的勇气。</t>
  </si>
  <si>
    <t>我很 admire (赞赏) 那面 mir (镜子)。</t>
  </si>
  <si>
    <t>ad加，mir看，admire赞。</t>
  </si>
  <si>
    <t>admit</t>
  </si>
  <si>
    <t>mit</t>
  </si>
  <si>
    <t>ad- (向) + mit (发送) -&gt; 准许发送进入 -&gt; 承认，准许进入</t>
  </si>
  <si>
    <t>承认</t>
  </si>
  <si>
    <t>/ədˈmɪt/</t>
  </si>
  <si>
    <t>He finally admitted his mistake.</t>
  </si>
  <si>
    <t>他最终承认了他的错误。</t>
  </si>
  <si>
    <t>他 admit (承认) 自己 mit (送) 错了东西。</t>
  </si>
  <si>
    <t>ad去，mit送，admit承认。</t>
  </si>
  <si>
    <t>adjust</t>
  </si>
  <si>
    <t>just</t>
  </si>
  <si>
    <t>ad- (去) + just (正确) -&gt; 去变得正确 -&gt; 调整，调节</t>
  </si>
  <si>
    <t>调节</t>
  </si>
  <si>
    <t>/əˈdʒʌst/</t>
  </si>
  <si>
    <t>It took her a while to adjust to life in the city.</t>
  </si>
  <si>
    <t>她花了一段时间才适应城市的生活。</t>
  </si>
  <si>
    <t>为了 adjust (调整) 领带，他要追求 just (恰当)。</t>
  </si>
  <si>
    <t>ad向，just正，adjust调整。</t>
  </si>
  <si>
    <t>attract</t>
  </si>
  <si>
    <t>at-</t>
  </si>
  <si>
    <t>tract</t>
  </si>
  <si>
    <t>at- (朝向) + tract (拉) -&gt; 拉向自己 -&gt; 吸引</t>
  </si>
  <si>
    <t>吸引</t>
  </si>
  <si>
    <t>/əˈtrækt/</t>
  </si>
  <si>
    <t>The flower attracts many bees.</t>
  </si>
  <si>
    <t>这朵花吸引了很多蜜蜂。</t>
  </si>
  <si>
    <t>磁铁 attract (吸引) 铁块是通过 tract (拉力)。</t>
  </si>
  <si>
    <t>at去，tract拉，attract吸引。</t>
  </si>
  <si>
    <t>apply</t>
  </si>
  <si>
    <t>ply</t>
  </si>
  <si>
    <t>ap- (去) + ply (重叠/折) -&gt; 把精力投入到某处 -&gt; 申请，应用</t>
  </si>
  <si>
    <t>申请</t>
  </si>
  <si>
    <t>/əˈplaɪ/</t>
  </si>
  <si>
    <t>You can apply for a scholarship.</t>
  </si>
  <si>
    <t>你可以申请奖学金。</t>
  </si>
  <si>
    <t>在 apply (申请) 工作时，他需要 ply (折叠) 好简历。</t>
  </si>
  <si>
    <t>ap去，ply折，apply申请。</t>
  </si>
  <si>
    <t>assist</t>
  </si>
  <si>
    <t>as-</t>
  </si>
  <si>
    <t>sist</t>
  </si>
  <si>
    <t>as- (在...旁边) + sist (站立) -&gt; 站在某人旁边 -&gt; 协助，帮助</t>
  </si>
  <si>
    <t>帮助</t>
  </si>
  <si>
    <t>/əˈsɪst/</t>
  </si>
  <si>
    <t>We are here to assist you.</t>
  </si>
  <si>
    <t>我们在这里是为你提供帮助的。</t>
  </si>
  <si>
    <t>为了 assist (协助) 他，我 sist (站) 在他身边。</t>
  </si>
  <si>
    <t>as去，sist站，assist帮助。</t>
  </si>
  <si>
    <t>arrest</t>
  </si>
  <si>
    <t>ar-</t>
  </si>
  <si>
    <t>rest</t>
  </si>
  <si>
    <t>ar- (去) + rest (停留) -&gt; 让某人停下 -&gt; 逮捕，阻碍</t>
  </si>
  <si>
    <t>逮捕</t>
  </si>
  <si>
    <t>/əˈrest/</t>
  </si>
  <si>
    <t>The police arrested the thief.</t>
  </si>
  <si>
    <t>警察逮捕了那个小偷。</t>
  </si>
  <si>
    <t>被 arrest (逮捕) 之后，他只能在监狱里 rest (休息)。</t>
  </si>
  <si>
    <t>ar去，rest停，arrest逮捕。</t>
  </si>
  <si>
    <t>access</t>
  </si>
  <si>
    <t>ac-</t>
  </si>
  <si>
    <t>cess</t>
  </si>
  <si>
    <t>ac- (朝向) + cess (走) -&gt; 朝着走去 -&gt; 接近，进入的权利</t>
  </si>
  <si>
    <t>进入，入口</t>
  </si>
  <si>
    <t>/ˈækses/</t>
  </si>
  <si>
    <t>Students have access to the library.</t>
  </si>
  <si>
    <t>学生有权进入图书馆。</t>
  </si>
  <si>
    <t>通过这个 access (入口)，我们可以 cess (走) 进去。</t>
  </si>
  <si>
    <t>ac去，cess走，access进入。</t>
  </si>
  <si>
    <t>advice</t>
  </si>
  <si>
    <t>vic</t>
  </si>
  <si>
    <t>ad- (去) + vic (看/见解) + -e (名词后缀) -&gt; 提供见解 -&gt; 建议</t>
  </si>
  <si>
    <t>建议</t>
  </si>
  <si>
    <t>/ədˈvaɪs/</t>
  </si>
  <si>
    <t>I need some advice on this problem.</t>
  </si>
  <si>
    <t>关于这个问题我需要一些建议。</t>
  </si>
  <si>
    <t>给你个 advice (建议)，去多 vis (看) 一眼。</t>
  </si>
  <si>
    <t>ad向，vic看，advice建议。</t>
  </si>
  <si>
    <t>aerial</t>
  </si>
  <si>
    <t>aer</t>
  </si>
  <si>
    <t>aer (空气) + -ial (关于...的) -&gt; 关于空气或空中的 -&gt; 航空的/天线</t>
  </si>
  <si>
    <t>天线</t>
  </si>
  <si>
    <t>/ˈeəriəl/</t>
  </si>
  <si>
    <t>We need to install a new television aerial.</t>
  </si>
  <si>
    <t>我们需要安装一个新的电视天线。</t>
  </si>
  <si>
    <t>在空中 aerial 的地方装一个 antenna (天线)。</t>
  </si>
  <si>
    <t>aer 空气 ial 的，高空天线叫 aerial。</t>
  </si>
  <si>
    <t>aeroplane</t>
  </si>
  <si>
    <t>aero-</t>
  </si>
  <si>
    <t>aero- (空气) + plane (平面) -&gt; 在空气中飞行的平面机翼 -&gt; 飞机</t>
  </si>
  <si>
    <t>飞机</t>
  </si>
  <si>
    <t>/ˈeərəpleɪn/</t>
  </si>
  <si>
    <t>The aeroplane landed smoothly on the runway.</t>
  </si>
  <si>
    <t>飞机在跑道上平稳降落。</t>
  </si>
  <si>
    <t>这种 plane (飞机) 在 aero (空中) 飞。</t>
  </si>
  <si>
    <t>aero 空中 plane 面，飞机滑翔在蓝天。</t>
  </si>
  <si>
    <t>aerobic</t>
  </si>
  <si>
    <t>ob</t>
  </si>
  <si>
    <t>aer (氧气) + ob (生命) + -ic (相关的) -&gt; 与需氧生命相关的 -&gt; 有氧的</t>
  </si>
  <si>
    <t>有氧的</t>
  </si>
  <si>
    <t>/eəˈrəʊbɪk/</t>
  </si>
  <si>
    <t>Cycling is a popular form of aerobic exercise.</t>
  </si>
  <si>
    <t>骑自行车是一种受欢迎的有氧运动形式。</t>
  </si>
  <si>
    <t>跳 aerobic 操需要消耗大量 oxygen (氧气)。</t>
  </si>
  <si>
    <t>aer 氧气 ob 生命，有氧运动有精神。</t>
  </si>
  <si>
    <t>aerospace</t>
  </si>
  <si>
    <t>space</t>
  </si>
  <si>
    <t>aero- (空气) + space (空间) -&gt; 大气层及以外的空间 -&gt; 航空航天</t>
  </si>
  <si>
    <t>航空航天工业</t>
  </si>
  <si>
    <t>/ˈeərəʊspeɪs/</t>
  </si>
  <si>
    <t>She works in the aerospace industry.</t>
  </si>
  <si>
    <t>她在航空航天工业领域工作。</t>
  </si>
  <si>
    <t>aero (航空) 加上 space (太空) 等于宇宙航行。</t>
  </si>
  <si>
    <t>aero 航空加上 space，航天事业大步飞。</t>
  </si>
  <si>
    <t>aerosol</t>
  </si>
  <si>
    <t>sol</t>
  </si>
  <si>
    <t>aer (空气) + sol (溶解) -&gt; 溶解在空气中的微小液滴 -&gt; 气溶胶/喷雾器</t>
  </si>
  <si>
    <t>喷雾器</t>
  </si>
  <si>
    <t>/ˈeərəsɒl/</t>
  </si>
  <si>
    <t>The paint is available in an aerosol can.</t>
  </si>
  <si>
    <t>这种油漆有喷雾罐装的。</t>
  </si>
  <si>
    <t>用 aerosol 喷雾把 solution (溶液) 喷进空气中。</t>
  </si>
  <si>
    <t>aer 空气 sol 溶，气溶喷雾用处多。</t>
  </si>
  <si>
    <t>aerate</t>
  </si>
  <si>
    <t>aer (空气) + -ate (动词后缀) -&gt; 使空气进入内部 -&gt; 充气/通气</t>
  </si>
  <si>
    <t>充气/透气</t>
  </si>
  <si>
    <t>/ˈeəreɪt/</t>
  </si>
  <si>
    <t>Earthworms help to aerate the soil.</t>
  </si>
  <si>
    <t>蚯蚓有助于使土壤透气。</t>
  </si>
  <si>
    <t>把 aer (空气) 给 ate (动词化) 进去，就是充气。</t>
  </si>
  <si>
    <t>aer 空气 ate 动，土壤充气长得快。</t>
  </si>
  <si>
    <t>aerodynamics</t>
  </si>
  <si>
    <t>dynam</t>
  </si>
  <si>
    <t>aero- (空气) + dynam (力量) + -ics (学科) -&gt; 研究空气力量的学科 -&gt; 空气动力学</t>
  </si>
  <si>
    <t>空气动力学</t>
  </si>
  <si>
    <t>/ˌeərəudaɪˈnæmɪks/</t>
  </si>
  <si>
    <t>The car's design improves its aerodynamics.</t>
  </si>
  <si>
    <t>这辆车的设计改善了它的空气动力性能。</t>
  </si>
  <si>
    <t>研究 aero (空气) 中 dynamic (动力) 的学问。</t>
  </si>
  <si>
    <t>aero 空气 dynam 力，动力学科ics记。</t>
  </si>
  <si>
    <t>an- (无) + aer (氧气) + ob (生命) + -ic (相关的) -&gt; 不需要氧气也能生存的 -&gt; 厌氧的</t>
  </si>
  <si>
    <t>Anaerobic bacteria can live without oxygen.</t>
  </si>
  <si>
    <t>厌氧菌可以在没有氧气的情况下生存。</t>
  </si>
  <si>
    <t>an (没有) aerobic (有氧的) 就是不需氧的。</t>
  </si>
  <si>
    <t>an 字打头表否定，厌氧生存 anaerobic。</t>
  </si>
  <si>
    <t>aerodrome</t>
  </si>
  <si>
    <t>drome</t>
  </si>
  <si>
    <t>aero- (飞行) + drome (跑道) -&gt; 飞机起降的场所 -&gt; 飞机场</t>
  </si>
  <si>
    <t>飞机场</t>
  </si>
  <si>
    <t>/ˈeərədrəʊm/</t>
  </si>
  <si>
    <t>The military aerodrome was well guarded.</t>
  </si>
  <si>
    <t>那个军用机场守卫严密。</t>
  </si>
  <si>
    <t>aero (航空) 的 drome (跑道) 就是机场。</t>
  </si>
  <si>
    <t>aero 飞来 drome 场，旧式机场此名扬。</t>
  </si>
  <si>
    <t>aeronautics</t>
  </si>
  <si>
    <t>aero- (航空) + naut (水手/航行) + -ics (学科) -&gt; 研究航空航行的学科 -&gt; 航空学</t>
  </si>
  <si>
    <t>航空学</t>
  </si>
  <si>
    <t>/ˌeərəˈnɔːtɪks/</t>
  </si>
  <si>
    <t>He is studying aeronautics at university.</t>
  </si>
  <si>
    <t>他在大学学习航空学。</t>
  </si>
  <si>
    <t>aero (空气) 中的 astronaut (航天员) 研究的学问。</t>
  </si>
  <si>
    <t>aero 空中 naut 航，航空科学ics强。</t>
  </si>
  <si>
    <t>agent</t>
  </si>
  <si>
    <t>ag</t>
  </si>
  <si>
    <t>ag(做) + -ent(者) -&gt; 代替他人做事的人 -&gt; 代理人</t>
  </si>
  <si>
    <t>代理人，经纪人</t>
  </si>
  <si>
    <t>/ˈeɪdʒənt/</t>
  </si>
  <si>
    <t>Please contact our travel agent for details.</t>
  </si>
  <si>
    <t>详情请联系我们的旅行社代理。</t>
  </si>
  <si>
    <t>这位 agent 很有能力，帮我处理了所有麻烦。</t>
  </si>
  <si>
    <t>ag 去做，ent 是人，agent 就是代理人。</t>
  </si>
  <si>
    <t>agency</t>
  </si>
  <si>
    <t>ag(做) + -ency(场所/状态) -&gt; 专门做代理业务的地方 -&gt; 代理处</t>
  </si>
  <si>
    <t>代理处，机构</t>
  </si>
  <si>
    <t>/ˈeɪdʒənsi/</t>
  </si>
  <si>
    <t>She works for an advertising agency.</t>
  </si>
  <si>
    <t>她在一家广告公司工作。</t>
  </si>
  <si>
    <t>去 agency 办事，需要先预约。</t>
  </si>
  <si>
    <t>ag 去做，ency 地方，办事机构叫 agency。</t>
  </si>
  <si>
    <t>agenda</t>
  </si>
  <si>
    <t>ag(做) + -end(必须被...的) + -a(复数名词) -&gt; 必须被做的一系列事情 -&gt; 议程</t>
  </si>
  <si>
    <t>议程，待办事项</t>
  </si>
  <si>
    <t>/əˈdʒendə/</t>
  </si>
  <si>
    <t>The next item on the agenda is the budget.</t>
  </si>
  <si>
    <t>议程上的下一项是预算。</t>
  </si>
  <si>
    <t>我的 agenda 上排满了今天的任务。</t>
  </si>
  <si>
    <t>ag 要做，enda 事情，写在纸上是议程。</t>
  </si>
  <si>
    <t>agile</t>
  </si>
  <si>
    <t>ag(动) + -ile(易于...的) -&gt; 容易移动和动作的 -&gt; 敏捷的</t>
  </si>
  <si>
    <t>敏捷的，机灵的</t>
  </si>
  <si>
    <t>/ˈædʒaɪl/</t>
  </si>
  <si>
    <t>Monkeys are very agile climbers.</t>
  </si>
  <si>
    <t>猴子是动作非常敏捷的攀爬者。</t>
  </si>
  <si>
    <t>由于他身材 agile，他很轻松就翻过了墙。</t>
  </si>
  <si>
    <t>ag 会动，ile 容易，动作敏捷真 agile。</t>
  </si>
  <si>
    <t>agitate</t>
  </si>
  <si>
    <t>ag(驱动) + -it(反复) + -ate(动词) -&gt; 反复驱动使之动荡 -&gt; 鼓动，使焦虑</t>
  </si>
  <si>
    <t>鼓动，煽动，使焦虑</t>
  </si>
  <si>
    <t>/ˈædʒɪteɪt/</t>
  </si>
  <si>
    <t>The news agitated her greatly.</t>
  </si>
  <si>
    <t>那个消息使她非常不安。</t>
  </si>
  <si>
    <t>别被他的话 agitate 了，要保持冷静。</t>
  </si>
  <si>
    <t>ag 驱动，it 反复，agitate 令人真焦虑。</t>
  </si>
  <si>
    <t>react</t>
  </si>
  <si>
    <t>act</t>
  </si>
  <si>
    <t>re-(回/反) + act(做) -&gt; 对外界行为做回馈 -&gt; 反应</t>
  </si>
  <si>
    <t>反应，起作用</t>
  </si>
  <si>
    <t>/riˈækt/</t>
  </si>
  <si>
    <t>How did he react to the news?</t>
  </si>
  <si>
    <t>他对这个消息有什么反应？</t>
  </si>
  <si>
    <t>面对危机，我们要迅速 react。</t>
  </si>
  <si>
    <t>re 是回，act 是做，反应快速叫 react。</t>
  </si>
  <si>
    <t>transaction</t>
  </si>
  <si>
    <t>trans-</t>
  </si>
  <si>
    <t>trans-(横跨/交换) + act(做) + -ion(名词) -&gt; 在双方之间完成的事情 -&gt; 交易</t>
  </si>
  <si>
    <t>交易，业务</t>
  </si>
  <si>
    <t>/trænˈzækʃn/</t>
  </si>
  <si>
    <t>The bank records every financial transaction.</t>
  </si>
  <si>
    <t>银行记录每一笔金融交易。</t>
  </si>
  <si>
    <t>网上购物是一次 digital transaction。</t>
  </si>
  <si>
    <t>trans 交换，act 做事，交易完成 transaction。</t>
  </si>
  <si>
    <t>activate</t>
  </si>
  <si>
    <t>act(动) + -iv(具备...性质) + -ate(使...) -&gt; 使具备动力的状态 -&gt; 激活</t>
  </si>
  <si>
    <t>激活，使活动</t>
  </si>
  <si>
    <t>/ˈæktɪveɪt/</t>
  </si>
  <si>
    <t>The alarm is activated by movement.</t>
  </si>
  <si>
    <t>警报器由动作触发激活。</t>
  </si>
  <si>
    <t>点击按钮来 activate 你的账号。</t>
  </si>
  <si>
    <t>act 做，iv 特征，ate 动词，激活 activate。</t>
  </si>
  <si>
    <t>exact</t>
  </si>
  <si>
    <t>ex-(出) + act(驱使) -&gt; 强力驱使出的结果（不容偏差） -&gt; 精确的</t>
  </si>
  <si>
    <t>准确的，精密的</t>
  </si>
  <si>
    <t>/ɪɡˈzækt/</t>
  </si>
  <si>
    <t>I need the exact measurements.</t>
  </si>
  <si>
    <t>我需要精确的尺寸。</t>
  </si>
  <si>
    <t>请给出 exact 的时间，不要大概。</t>
  </si>
  <si>
    <t>ex 出来，act 做，做到完美是 exact。</t>
  </si>
  <si>
    <t>manage</t>
  </si>
  <si>
    <t>man-</t>
  </si>
  <si>
    <t>man-(手) + ag(驱动/处理) + -e(动词) -&gt; 用手驱动或操作 -&gt; 管理</t>
  </si>
  <si>
    <t>管理，经营，设法完成</t>
  </si>
  <si>
    <t>/ˈmænɪdʒ/</t>
  </si>
  <si>
    <t>He manages a local supermarket.</t>
  </si>
  <si>
    <t>他经营着一家当地超市。</t>
  </si>
  <si>
    <t>作为经理，他要 manage 整个团队。</t>
  </si>
  <si>
    <t>man 用手，ag 去做，管理经营叫 manage。</t>
  </si>
  <si>
    <t>counteract</t>
  </si>
  <si>
    <t>counter-</t>
  </si>
  <si>
    <t>counter-(相反) + act(做) -&gt; 反着做 -&gt; 抵消，对抗</t>
  </si>
  <si>
    <t>抵消，阻碍</t>
  </si>
  <si>
    <t>/ˌkaʊntərˈækt/</t>
  </si>
  <si>
    <t>This drug can counteract the poison.</t>
  </si>
  <si>
    <t>这种药可以抵消毒性。</t>
  </si>
  <si>
    <t>我们必须采取措施 counteract 负面影响。</t>
  </si>
  <si>
    <t>counter 对着，act 去做，抵消对抗 counteract。</t>
  </si>
  <si>
    <t>interact</t>
  </si>
  <si>
    <t>inter-</t>
  </si>
  <si>
    <t>inter-(在...之间) + act(做) -&gt; 两者之间产生动作 -&gt; 互动</t>
  </si>
  <si>
    <t>互动，相互影响</t>
  </si>
  <si>
    <t>/ˌɪntərˈækt/</t>
  </si>
  <si>
    <t>The teacher interacts well with the students.</t>
  </si>
  <si>
    <t>这位老师和学生互动得很好。</t>
  </si>
  <si>
    <t>在课堂上，学生应该多与老师 interact。</t>
  </si>
  <si>
    <t>inter 之间，act 做，相互影响 interact。</t>
  </si>
  <si>
    <t>abnormal</t>
  </si>
  <si>
    <t>ab-</t>
  </si>
  <si>
    <t>norm</t>
  </si>
  <si>
    <t>ab- (远离) + norm (标准) + -al (的) -&gt; 远离标准的 -&gt; 不正常的</t>
  </si>
  <si>
    <t>不正常的</t>
  </si>
  <si>
    <t>/æbˈnɔːrml/</t>
  </si>
  <si>
    <t>It is abnormal for the temperature to be so high in winter.</t>
  </si>
  <si>
    <t>冬天温度这么高是不正常的。</t>
  </si>
  <si>
    <t>这个 behavior 特别 abnormal，因为它偏离了 norm（标准）。</t>
  </si>
  <si>
    <t>ab离开，norm标准，离开标准不正常。</t>
  </si>
  <si>
    <t>absent</t>
  </si>
  <si>
    <t>sent</t>
  </si>
  <si>
    <t>ab- (离开) + sent (存在) -&gt; 人不在这里存在的 -&gt; 缺席的</t>
  </si>
  <si>
    <t>缺席的</t>
  </si>
  <si>
    <t>/ˈæbsənt/</t>
  </si>
  <si>
    <t>Most students were absent from the lecture today.</t>
  </si>
  <si>
    <t>今天大多数学生都缺席了讲座。</t>
  </si>
  <si>
    <t>他离开了 presence，变成了 absent（缺席的）状态。</t>
  </si>
  <si>
    <t>ab离开，sent在场，人已离开是缺席。</t>
  </si>
  <si>
    <t>absorb</t>
  </si>
  <si>
    <t>sorb</t>
  </si>
  <si>
    <t>ab- (从/掉) + sorb (吸) -&gt; 从表面吸掉并带走 -&gt; 吸收</t>
  </si>
  <si>
    <t>吸收</t>
  </si>
  <si>
    <t>/əbˈzɔːrb/</t>
  </si>
  <si>
    <t>Plants absorb carbon dioxide from the air.</t>
  </si>
  <si>
    <t>植物从空气中吸收二氧化碳。</t>
  </si>
  <si>
    <t>海绵可以 absorb 水分，把水吸到 ab（里面/掉）去。</t>
  </si>
  <si>
    <t>ab吸走，sorb也是吸，通通吸入叫吸收。</t>
  </si>
  <si>
    <t>abstract</t>
  </si>
  <si>
    <t>abs-</t>
  </si>
  <si>
    <t>abs- (离开) + tract (拉) -&gt; 从具体事物中拉出概念 -&gt; 抽象的</t>
  </si>
  <si>
    <t>抽象的</t>
  </si>
  <si>
    <t>/ˈæbstrækt/</t>
  </si>
  <si>
    <t>Abstract art can be difficult to understand.</t>
  </si>
  <si>
    <t>抽象艺术可能很难理解。</t>
  </si>
  <si>
    <t>把核心概念 tract（拉）出来，就成了 abstract（抽象的）总结。</t>
  </si>
  <si>
    <t>abs拉走，tract拉力，拉出本质太抽象。</t>
  </si>
  <si>
    <t>abuse</t>
  </si>
  <si>
    <t>use</t>
  </si>
  <si>
    <t>ab- (坏/离开) + use (使用) -&gt; 离开了正确的使用方式 -&gt; 滥用</t>
  </si>
  <si>
    <t>滥用/虐待</t>
  </si>
  <si>
    <t>/əˈbjuːz/</t>
  </si>
  <si>
    <t>He was accused of drug abuse.</t>
  </si>
  <si>
    <t>他被指控滥用药物。</t>
  </si>
  <si>
    <t>过度 use 权力就是 ab- (偏离) 正常的 abuse（滥用）。</t>
  </si>
  <si>
    <t>ab是坏，use使用，坏的使用是滥用。</t>
  </si>
  <si>
    <t>abrupt</t>
  </si>
  <si>
    <t>rupt</t>
  </si>
  <si>
    <t>突然的</t>
  </si>
  <si>
    <t>/əˈbrʌpt/</t>
  </si>
  <si>
    <t>The meeting came to an abrupt end.</t>
  </si>
  <si>
    <t>会议突然结束了。</t>
  </si>
  <si>
    <t>动作 rupt（断）得太快，像 ab-（离开）一样 abrupt（突然）。</t>
  </si>
  <si>
    <t>ab破开，rupt断裂，断裂瞬间太突然。</t>
  </si>
  <si>
    <t>absurd</t>
  </si>
  <si>
    <t>surd</t>
  </si>
  <si>
    <t>ab- (离开) + surd (耳聋/无理) -&gt; 离开了理智和逻辑的 -&gt; 荒谬的</t>
  </si>
  <si>
    <t>荒谬的</t>
  </si>
  <si>
    <t>/əbˈsɜːrd/</t>
  </si>
  <si>
    <t>It is an absurd idea to go out in this storm.</t>
  </si>
  <si>
    <t>在这种暴风雨天气出门是个荒谬的想法。</t>
  </si>
  <si>
    <t>那个想法太 absurd，简直是 ab-（远离）了常识。</t>
  </si>
  <si>
    <t>ab远离，surd理性，远离理性真荒谬。</t>
  </si>
  <si>
    <t>absolute</t>
  </si>
  <si>
    <t>solut</t>
  </si>
  <si>
    <t>ab- (离开) + solut (松开) -&gt; 解开了所有束缚而独立的 -&gt; 绝对的</t>
  </si>
  <si>
    <t>绝对的</t>
  </si>
  <si>
    <t>/ˈæbsəluːt/</t>
  </si>
  <si>
    <t>I have absolute confidence in her ability.</t>
  </si>
  <si>
    <t>我对她的能力有绝对的信心。</t>
  </si>
  <si>
    <t>当一切限制都 ab- (离开) 且 solut（解开）了，就是 absolute 自由。</t>
  </si>
  <si>
    <t>ab解开，solut束缚，没有束缚最绝对。</t>
  </si>
  <si>
    <t>avert</t>
  </si>
  <si>
    <t>a-</t>
  </si>
  <si>
    <t>a- (离开) + vert (转动) -&gt; 转动身体以离开 -&gt; 避开</t>
  </si>
  <si>
    <t>避开/转移</t>
  </si>
  <si>
    <t>/əˈvɜːrt/</t>
  </si>
  <si>
    <t>She averted her eyes from the terrible scene.</t>
  </si>
  <si>
    <t>她把目光从那可怕的场景上移开了。</t>
  </si>
  <si>
    <t>他 vert（转）了一下头，a-（移开）了目光，以此来 avert 尴尬。</t>
  </si>
  <si>
    <t>a是离开，vert转动，转开身体叫避开。</t>
  </si>
  <si>
    <t>abstain</t>
  </si>
  <si>
    <t>tain</t>
  </si>
  <si>
    <t>abs- (离开) + tain (握住) -&gt; 不再握住/保持距离 -&gt; 戒绝/弃权</t>
  </si>
  <si>
    <t>戒绝/节制</t>
  </si>
  <si>
    <t>/əbˈsteɪn/</t>
  </si>
  <si>
    <t>He decided to abstain from smoking.</t>
  </si>
  <si>
    <t>他决定戒烟。</t>
  </si>
  <si>
    <t>要把诱惑 abs- (抛开) 且不再 tain（握住），这就是 abstain。</t>
  </si>
  <si>
    <t>abs离开，tain握住，松手离开是戒绝。</t>
  </si>
  <si>
    <t>acid</t>
  </si>
  <si>
    <t>ac</t>
  </si>
  <si>
    <t>ac (酸/尖) + -id (形容词后缀) -&gt; 像尖刺一样刺激味觉的 -&gt; 酸的</t>
  </si>
  <si>
    <t>酸的</t>
  </si>
  <si>
    <t>/ˈæsɪd/</t>
  </si>
  <si>
    <t>The lemon juice has a very acid taste.</t>
  </si>
  <si>
    <t>柠檬汁有一种非常酸的味道。</t>
  </si>
  <si>
    <t xml:space="preserve">这杯柠檬水太 acid (酸) 了，简直尖刻。 </t>
  </si>
  <si>
    <t>ac表尖酸，acid最酸。</t>
  </si>
  <si>
    <t>acute</t>
  </si>
  <si>
    <t>ac (尖) + -ute (形容词后缀) -&gt; 像针尖一样锋利的 -&gt; 敏锐的/急性的</t>
  </si>
  <si>
    <t>敏锐的，急性的</t>
  </si>
  <si>
    <t>/əˈkjuːt/</t>
  </si>
  <si>
    <t>Dogs have an acute sense of smell.</t>
  </si>
  <si>
    <t>狗有敏锐的嗅觉。</t>
  </si>
  <si>
    <t>他在 acute (急性) 发作时表现得很 acute (敏锐)。</t>
  </si>
  <si>
    <t>针尖是ac，急性又敏锐。</t>
  </si>
  <si>
    <t>acrid</t>
  </si>
  <si>
    <t>acr</t>
  </si>
  <si>
    <t>acr (尖/辣) + -id (形容词后缀) -&gt; 味道或气味尖锐刺鼻的 -&gt; 辛辣的</t>
  </si>
  <si>
    <t>辛辣的，刻薄的</t>
  </si>
  <si>
    <t>/ˈækrɪd/</t>
  </si>
  <si>
    <t>The room was filled with the acrid smell of smoke.</t>
  </si>
  <si>
    <t>房间里充满了刺鼻的烟味。</t>
  </si>
  <si>
    <t>这种 acrid (辛辣) 的烟雾让人眼睛疼。</t>
  </si>
  <si>
    <t>acr是尖，acrid味辛辣。</t>
  </si>
  <si>
    <t>acrimony</t>
  </si>
  <si>
    <t>acri</t>
  </si>
  <si>
    <t>acri (尖/苦) + -mony (状态/名词后缀) -&gt; 言语中充满尖锐的状态 -&gt; 刻毒/严厉</t>
  </si>
  <si>
    <t>（言语、态度）尖刻</t>
  </si>
  <si>
    <t>/ˈækrɪmoʊni/</t>
  </si>
  <si>
    <t>The dispute was settled without acrimony.</t>
  </si>
  <si>
    <t>这场争端在没有火药味的情况下解决了。</t>
  </si>
  <si>
    <t>两人的分手充满了 acrimony (刻毒) 的争吵。</t>
  </si>
  <si>
    <t>acri表尖苦，acrimony真刻毒。</t>
  </si>
  <si>
    <t>acme</t>
  </si>
  <si>
    <t>ac (尖/高) + -me (名词后缀) -&gt; 最高的尖端点 -&gt; 顶点</t>
  </si>
  <si>
    <t>顶点，最高点</t>
  </si>
  <si>
    <t>/ˈækmi/</t>
  </si>
  <si>
    <t>He reached the acme of his career in his forties.</t>
  </si>
  <si>
    <t>他在四十多岁时达到了事业的巅峰。</t>
  </si>
  <si>
    <t>站在山的 acme (顶点) 感觉自己最牛。</t>
  </si>
  <si>
    <t>ac尖端，acme是顶点。</t>
  </si>
  <si>
    <t>acrobat</t>
  </si>
  <si>
    <t>acro</t>
  </si>
  <si>
    <t>bat</t>
  </si>
  <si>
    <t>acro (尖端/高处) + bat (行走) -&gt; 在高处或脚尖上行走的人 -&gt; 杂技演员</t>
  </si>
  <si>
    <t>杂技演员</t>
  </si>
  <si>
    <t>/ˈækrəbæt/</t>
  </si>
  <si>
    <t>The acrobat performed an amazing flip.</t>
  </si>
  <si>
    <t>杂技演员表演了一个惊人的空翻。</t>
  </si>
  <si>
    <t>acrobat (杂技演员) 在高空尖端表演。</t>
  </si>
  <si>
    <t>acro高尖，bat走动，杂技演员在其中。</t>
  </si>
  <si>
    <t>acumen</t>
  </si>
  <si>
    <t>acu</t>
  </si>
  <si>
    <t>acu (尖/灵敏) + -men (名词后缀) -&gt; 头脑像针尖一样敏锐的能力 -&gt; 敏锐</t>
  </si>
  <si>
    <t>敏锐，洞察力</t>
  </si>
  <si>
    <t>/əˈkjuːmən/</t>
  </si>
  <si>
    <t>His business acumen helped him succeed.</t>
  </si>
  <si>
    <t>他的商业头脑助他成功。</t>
  </si>
  <si>
    <t>由于非常有 acumen (敏锐)，他总能发现商机。</t>
  </si>
  <si>
    <t>acu针尖，acumen显敏锐。</t>
  </si>
  <si>
    <t>exacerbate</t>
  </si>
  <si>
    <t>acerb</t>
  </si>
  <si>
    <t>ex- (加强/出) + acerb (苦/尖) + -ate (动词后缀) -&gt; 使其变得更尖锐或更痛苦 -&gt; 使恶化</t>
  </si>
  <si>
    <t>使恶化，使加剧</t>
  </si>
  <si>
    <t>/ɪɡˈzæsərbeɪt/</t>
  </si>
  <si>
    <t>The cold weather will exacerbate your cough.</t>
  </si>
  <si>
    <t>寒冷的天气会加剧你的咳嗽。</t>
  </si>
  <si>
    <t>千万不要 exacerbate (恶化) 这场危机。</t>
  </si>
  <si>
    <t>ex加强，acerb苦尖，加重恶化在眼前。</t>
  </si>
  <si>
    <t>acronym</t>
  </si>
  <si>
    <t>nym</t>
  </si>
  <si>
    <t>acro (首/尖) + nym (名字/词) -&gt; 取每个词的首字母组成的词 -&gt; 首字母缩写词</t>
  </si>
  <si>
    <t>首字母缩写词</t>
  </si>
  <si>
    <t>/ˈækrənɪm/</t>
  </si>
  <si>
    <t>NASA is an acronym for National Aeronautics and Space Administration.</t>
  </si>
  <si>
    <t>NASA是美国国家航空航天局的首字母缩写。</t>
  </si>
  <si>
    <t>用 acro (头/尖) 的字母组成 acronym (缩写词)。</t>
  </si>
  <si>
    <t>acro首位，nym是名，缩写词语真好记。</t>
  </si>
  <si>
    <t>acupuncture</t>
  </si>
  <si>
    <t>punct</t>
  </si>
  <si>
    <t>acu (针/尖) + punct (刺) + -ure (行为/后缀) -&gt; 用针刺入的行为 -&gt; 针灸</t>
  </si>
  <si>
    <t>针灸</t>
  </si>
  <si>
    <t>/ˈækjupʌŋktʃər/</t>
  </si>
  <si>
    <t>Acupuncture is an ancient Chinese medical treatment.</t>
  </si>
  <si>
    <t>针灸是一种古老的中国医疗方法。</t>
  </si>
  <si>
    <t>医生用 acu (针) 给我做 acupuncture (针灸)。</t>
  </si>
  <si>
    <t>acu是针，punct是刺，针灸疗法显神奇。</t>
  </si>
  <si>
    <t>act (做) -&gt; 亲自去做 -&gt; 行动</t>
  </si>
  <si>
    <t>行动；法案；表演</t>
  </si>
  <si>
    <t>/ækt/</t>
  </si>
  <si>
    <t>He should act now before it's too late.</t>
  </si>
  <si>
    <t>他应该现在就行动，否则就太晚了。</t>
  </si>
  <si>
    <t>你要 act 起来，别只是坐着。</t>
  </si>
  <si>
    <t>act去行动，舞台能表演。</t>
  </si>
  <si>
    <t>action</t>
  </si>
  <si>
    <t>act (做) + -ion (名词后缀) -&gt; 做的具体表现 -&gt; 行为</t>
  </si>
  <si>
    <t>行动；动作</t>
  </si>
  <si>
    <t>/ˈækʃn/</t>
  </si>
  <si>
    <t>Actions speak louder than words.</t>
  </si>
  <si>
    <t>行动胜于言语。</t>
  </si>
  <si>
    <t>这一连串的 action 真是帅气。</t>
  </si>
  <si>
    <t>act加ion，名词是动作。</t>
  </si>
  <si>
    <t>active</t>
  </si>
  <si>
    <t>act (做) + -ive (形容词后缀) -&gt; 总是在做的 -&gt; 活跃的</t>
  </si>
  <si>
    <t>积极的；活跃的</t>
  </si>
  <si>
    <t>/ˈæktɪv/</t>
  </si>
  <si>
    <t>She is very active in local politics.</t>
  </si>
  <si>
    <t>她积极参与地方政治活动。</t>
  </si>
  <si>
    <t>他是个 active 的孩子，总是跑来跑去。</t>
  </si>
  <si>
    <t>act配ive，活跃又积极。</t>
  </si>
  <si>
    <t>actor</t>
  </si>
  <si>
    <t>act (表演/做) + -or (名词后缀，指人) -&gt; 进行表演的人 -&gt; 演员</t>
  </si>
  <si>
    <t>男演员</t>
  </si>
  <si>
    <t>/ˈæktə(r)/</t>
  </si>
  <si>
    <t>He is a famous Hollywood actor.</t>
  </si>
  <si>
    <t>他是著名的好莱坞演员。</t>
  </si>
  <si>
    <t>这名 actor 的演技非常精湛。</t>
  </si>
  <si>
    <t>act后接or，指人是演员。</t>
  </si>
  <si>
    <t>activity</t>
  </si>
  <si>
    <t>-iv-</t>
  </si>
  <si>
    <t>act (做) + -iv- (形容词中缀) + -ity (名词后缀) -&gt; 做的各种事情 -&gt; 活动</t>
  </si>
  <si>
    <t>活动</t>
  </si>
  <si>
    <t>/ækˈtɪvəti/</t>
  </si>
  <si>
    <t>The school offers a variety of activities.</t>
  </si>
  <si>
    <t>学校提供各种各样的活动。</t>
  </si>
  <si>
    <t>课外 activity 有利于身心健康。</t>
  </si>
  <si>
    <t>act带ity，各种是活动。</t>
  </si>
  <si>
    <t>actual</t>
  </si>
  <si>
    <t>-u-</t>
  </si>
  <si>
    <t>act (做) + -u- (连接字母) + -al (形容词后缀) -&gt; 已经做出来了的 -&gt; 真实的</t>
  </si>
  <si>
    <t>真实的；实际的</t>
  </si>
  <si>
    <t>/ˈæktʃuəl/</t>
  </si>
  <si>
    <t>The actual cost was higher than we expected.</t>
  </si>
  <si>
    <t>实际成本比我们预期的要高。</t>
  </si>
  <si>
    <t>这不是想象，是 actual 的情况。</t>
  </si>
  <si>
    <t>act加ual，真实又实际。</t>
  </si>
  <si>
    <t>re- (反/回) + act (做) -&gt; 反向产生动作 -&gt; 反应</t>
  </si>
  <si>
    <t>反应；起作用</t>
  </si>
  <si>
    <t>面对危机，你应该快速 react。</t>
  </si>
  <si>
    <t>re是回act动，react反应快。</t>
  </si>
  <si>
    <t>ex- (出/完全) + act (驱动/做) -&gt; 驱动出来的/做得很精细 -&gt; 精确的</t>
  </si>
  <si>
    <t>精确的；准确的</t>
  </si>
  <si>
    <t>Tell me the exact time.</t>
  </si>
  <si>
    <t>告诉我确切的时间。</t>
  </si>
  <si>
    <t>这个数据非常 exact，没有误差。</t>
  </si>
  <si>
    <t>ex驱动act做，exact很精确。</t>
  </si>
  <si>
    <t>inter- (在...之间) + act (做) -&gt; 在两者之间共同动作 -&gt; 互动</t>
  </si>
  <si>
    <t>相互作用；互动</t>
  </si>
  <si>
    <t>Teachers should interact more with students.</t>
  </si>
  <si>
    <t>老师应该多与学生互动。</t>
  </si>
  <si>
    <t>我们要在课堂上多 interact。</t>
  </si>
  <si>
    <t>inter中间act动，interact是互动。</t>
  </si>
  <si>
    <t>trans- (穿过/交换) + act (做) + -ion (名词后缀) -&gt; 彼此交换着做 -&gt; 交易</t>
  </si>
  <si>
    <t>交易；业务</t>
  </si>
  <si>
    <t>The financial transaction was completed online.</t>
  </si>
  <si>
    <t>这笔金融交易是在线完成的。</t>
  </si>
  <si>
    <t>每笔 transaction 都有记录。</t>
  </si>
  <si>
    <t>trans交换act做，transaction是交易。</t>
  </si>
  <si>
    <t>act (做) + -iv- (形容词中缀) + -ate (动词后缀) -&gt; 使...动起来 -&gt; 激活</t>
  </si>
  <si>
    <t>刺激；使活动；激活</t>
  </si>
  <si>
    <t>You need to activate your account first.</t>
  </si>
  <si>
    <t>你首先需要激活你的账户。</t>
  </si>
  <si>
    <t>请按此按钮 activate 系统。</t>
  </si>
  <si>
    <t>act配ate，激活显神力。</t>
  </si>
  <si>
    <t>enact</t>
  </si>
  <si>
    <t>en- (使) + act (行为/法令) -&gt; 使法令生效 -&gt; 颁布/制定</t>
  </si>
  <si>
    <t>颁布；制定法律</t>
  </si>
  <si>
    <t>/ɪˈnækt/</t>
  </si>
  <si>
    <t>The government enacted a new law to protect the environment.</t>
  </si>
  <si>
    <t>政府颁布了一项新法律来保护环境。</t>
  </si>
  <si>
    <t>政府决定 enact 一项新政策。</t>
  </si>
  <si>
    <t>en使法act行，enact颁法令。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</si>
</sst>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>
      <alignment vertic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8"/>
  <sheetViews>
    <sheetView tabSelected="1" workbookViewId="0">
      <pane ySplit="1" topLeftCell="A269" activePane="bottomLeft" state="frozen"/>
      <selection/>
      <selection pane="bottomLeft" activeCell="N300" sqref="N300"/>
    </sheetView>
  </sheetViews>
  <sheetFormatPr defaultColWidth="8.43362831858407" defaultRowHeight="13.5"/>
  <cols>
    <col min="1" max="1" width="12.0796460176991" customWidth="1"/>
    <col min="2" max="2" width="9.43362831858407" customWidth="1"/>
    <col min="3" max="3" width="5.09734513274336" customWidth="1"/>
    <col min="4" max="5" width="6.15044247787611" customWidth="1"/>
    <col min="6" max="6" width="5.09734513274336" customWidth="1"/>
    <col min="7" max="8" width="6.15044247787611" customWidth="1"/>
    <col min="9" max="9" width="13.9469026548673" customWidth="1"/>
    <col min="10" max="10" width="9.45132743362832" customWidth="1"/>
    <col min="11" max="12" width="5.09734513274336" customWidth="1"/>
    <col min="13" max="13" width="9.45132743362832" customWidth="1"/>
    <col min="14" max="14" width="16.0530973451327" customWidth="1"/>
    <col min="15" max="15" width="9.60176991150442" customWidth="1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="1" customFormat="1" spans="1:15">
      <c r="A2" s="1" t="s">
        <v>15</v>
      </c>
      <c r="B2" s="1" t="s">
        <v>16</v>
      </c>
      <c r="C2" s="1" t="s">
        <v>17</v>
      </c>
      <c r="F2" s="1" t="s">
        <v>18</v>
      </c>
      <c r="G2" s="1" t="e">
        <f>-ience</f>
        <v>#NAME?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  <c r="O2" s="1" t="s">
        <v>25</v>
      </c>
    </row>
    <row r="3" s="1" customFormat="1" spans="1:15">
      <c r="A3" s="1" t="s">
        <v>15</v>
      </c>
      <c r="B3" s="1" t="s">
        <v>26</v>
      </c>
      <c r="C3" s="1" t="s">
        <v>27</v>
      </c>
      <c r="F3" s="1" t="s">
        <v>28</v>
      </c>
      <c r="G3" s="1" t="e">
        <f>-o</f>
        <v>#NAME?</v>
      </c>
      <c r="I3" s="1" t="s">
        <v>29</v>
      </c>
      <c r="J3" s="1" t="s">
        <v>30</v>
      </c>
      <c r="K3" s="1" t="s">
        <v>31</v>
      </c>
      <c r="L3" s="1" t="s">
        <v>32</v>
      </c>
      <c r="M3" s="1" t="s">
        <v>33</v>
      </c>
      <c r="N3" s="1" t="s">
        <v>34</v>
      </c>
      <c r="O3" s="1" t="s">
        <v>35</v>
      </c>
    </row>
    <row r="4" s="1" customFormat="1" spans="1:15">
      <c r="A4" s="1" t="s">
        <v>15</v>
      </c>
      <c r="B4" s="1" t="s">
        <v>36</v>
      </c>
      <c r="C4" s="1" t="s">
        <v>37</v>
      </c>
      <c r="F4" s="1" t="s">
        <v>18</v>
      </c>
      <c r="G4" s="1" t="e">
        <f>-ible</f>
        <v>#NAME?</v>
      </c>
      <c r="I4" s="1" t="s">
        <v>38</v>
      </c>
      <c r="J4" s="1" t="s">
        <v>39</v>
      </c>
      <c r="K4" s="1" t="s">
        <v>40</v>
      </c>
      <c r="L4" s="1" t="s">
        <v>41</v>
      </c>
      <c r="M4" s="1" t="s">
        <v>42</v>
      </c>
      <c r="N4" s="1" t="s">
        <v>43</v>
      </c>
      <c r="O4" s="1" t="s">
        <v>44</v>
      </c>
    </row>
    <row r="5" s="1" customFormat="1" spans="1:15">
      <c r="A5" s="1" t="s">
        <v>15</v>
      </c>
      <c r="B5" s="1" t="s">
        <v>45</v>
      </c>
      <c r="C5" s="1" t="s">
        <v>17</v>
      </c>
      <c r="F5" s="1" t="s">
        <v>46</v>
      </c>
      <c r="G5" s="1" t="e">
        <f>-orium</f>
        <v>#NAME?</v>
      </c>
      <c r="I5" s="1" t="s">
        <v>47</v>
      </c>
      <c r="J5" s="1" t="s">
        <v>48</v>
      </c>
      <c r="K5" s="1" t="s">
        <v>49</v>
      </c>
      <c r="L5" s="1" t="s">
        <v>50</v>
      </c>
      <c r="M5" s="1" t="s">
        <v>51</v>
      </c>
      <c r="N5" s="1" t="s">
        <v>52</v>
      </c>
      <c r="O5" s="1" t="s">
        <v>53</v>
      </c>
    </row>
    <row r="6" s="1" customFormat="1" spans="1:15">
      <c r="A6" s="1" t="s">
        <v>15</v>
      </c>
      <c r="B6" s="1" t="s">
        <v>54</v>
      </c>
      <c r="C6" s="1" t="s">
        <v>55</v>
      </c>
      <c r="F6" s="1" t="s">
        <v>46</v>
      </c>
      <c r="G6" s="1" t="e">
        <f>-ion</f>
        <v>#NAME?</v>
      </c>
      <c r="I6" s="1" t="s">
        <v>56</v>
      </c>
      <c r="J6" s="1" t="s">
        <v>57</v>
      </c>
      <c r="K6" s="1" t="s">
        <v>58</v>
      </c>
      <c r="L6" s="1" t="s">
        <v>59</v>
      </c>
      <c r="M6" s="1" t="s">
        <v>60</v>
      </c>
      <c r="N6" s="1" t="s">
        <v>61</v>
      </c>
      <c r="O6" s="1" t="s">
        <v>62</v>
      </c>
    </row>
    <row r="7" s="1" customFormat="1" spans="1:15">
      <c r="A7" s="1" t="s">
        <v>15</v>
      </c>
      <c r="B7" s="1" t="s">
        <v>46</v>
      </c>
      <c r="C7" s="1" t="s">
        <v>63</v>
      </c>
      <c r="F7" s="1" t="s">
        <v>46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</row>
    <row r="8" s="1" customFormat="1" spans="1:15">
      <c r="A8" s="1" t="s">
        <v>15</v>
      </c>
      <c r="B8" s="1" t="s">
        <v>71</v>
      </c>
      <c r="C8" s="1" t="s">
        <v>37</v>
      </c>
      <c r="F8" s="1" t="s">
        <v>46</v>
      </c>
      <c r="G8" s="1" t="e">
        <f>-ory</f>
        <v>#NAME?</v>
      </c>
      <c r="I8" s="1" t="s">
        <v>72</v>
      </c>
      <c r="J8" s="1" t="s">
        <v>73</v>
      </c>
      <c r="K8" s="1" t="s">
        <v>74</v>
      </c>
      <c r="L8" s="1" t="s">
        <v>75</v>
      </c>
      <c r="M8" s="1" t="s">
        <v>76</v>
      </c>
      <c r="N8" s="1" t="s">
        <v>77</v>
      </c>
      <c r="O8" s="1" t="s">
        <v>78</v>
      </c>
    </row>
    <row r="9" s="1" customFormat="1" spans="1:15">
      <c r="A9" s="1" t="s">
        <v>15</v>
      </c>
      <c r="B9" s="1" t="s">
        <v>79</v>
      </c>
      <c r="C9" s="1" t="s">
        <v>37</v>
      </c>
      <c r="D9" s="1" t="s">
        <v>80</v>
      </c>
      <c r="F9" s="1" t="s">
        <v>18</v>
      </c>
      <c r="G9" s="1" t="e">
        <f>-ible</f>
        <v>#NAME?</v>
      </c>
      <c r="I9" s="1" t="s">
        <v>81</v>
      </c>
      <c r="J9" s="1" t="s">
        <v>82</v>
      </c>
      <c r="K9" s="1" t="s">
        <v>83</v>
      </c>
      <c r="L9" s="1" t="s">
        <v>84</v>
      </c>
      <c r="M9" s="1" t="s">
        <v>85</v>
      </c>
      <c r="N9" s="1" t="s">
        <v>86</v>
      </c>
      <c r="O9" s="1" t="s">
        <v>87</v>
      </c>
    </row>
    <row r="10" s="1" customFormat="1" spans="1:15">
      <c r="A10" s="1" t="s">
        <v>15</v>
      </c>
      <c r="B10" s="1" t="s">
        <v>88</v>
      </c>
      <c r="C10" s="1" t="s">
        <v>17</v>
      </c>
      <c r="F10" s="1" t="s">
        <v>46</v>
      </c>
      <c r="G10" s="1" t="e">
        <f>-_xleta.or</f>
        <v>#VALUE!</v>
      </c>
      <c r="I10" s="1" t="s">
        <v>89</v>
      </c>
      <c r="J10" s="1" t="s">
        <v>90</v>
      </c>
      <c r="K10" s="1" t="s">
        <v>91</v>
      </c>
      <c r="L10" s="1" t="s">
        <v>92</v>
      </c>
      <c r="M10" s="1" t="s">
        <v>93</v>
      </c>
      <c r="N10" s="1" t="s">
        <v>94</v>
      </c>
      <c r="O10" s="1" t="s">
        <v>95</v>
      </c>
    </row>
    <row r="11" s="1" customFormat="1" spans="1:15">
      <c r="A11" s="1" t="s">
        <v>15</v>
      </c>
      <c r="B11" s="1" t="s">
        <v>96</v>
      </c>
      <c r="C11" s="1" t="s">
        <v>17</v>
      </c>
      <c r="F11" s="1" t="s">
        <v>28</v>
      </c>
      <c r="G11" s="1" t="e">
        <f>-ology</f>
        <v>#NAME?</v>
      </c>
      <c r="I11" s="1" t="s">
        <v>97</v>
      </c>
      <c r="J11" s="1" t="s">
        <v>98</v>
      </c>
      <c r="K11" s="1" t="s">
        <v>99</v>
      </c>
      <c r="L11" s="1" t="s">
        <v>100</v>
      </c>
      <c r="M11" s="1" t="s">
        <v>101</v>
      </c>
      <c r="N11" s="1" t="s">
        <v>102</v>
      </c>
      <c r="O11" s="1" t="s">
        <v>103</v>
      </c>
    </row>
    <row r="12" s="1" customFormat="1" spans="1:15">
      <c r="A12" s="1" t="s">
        <v>15</v>
      </c>
      <c r="B12" s="1" t="s">
        <v>104</v>
      </c>
      <c r="C12" s="1" t="s">
        <v>37</v>
      </c>
      <c r="D12" s="1" t="s">
        <v>105</v>
      </c>
      <c r="F12" s="1" t="s">
        <v>106</v>
      </c>
      <c r="G12" s="1" t="e">
        <f>-ic</f>
        <v>#NAME?</v>
      </c>
      <c r="I12" s="1" t="s">
        <v>107</v>
      </c>
      <c r="J12" s="1" t="s">
        <v>108</v>
      </c>
      <c r="K12" s="1" t="s">
        <v>109</v>
      </c>
      <c r="L12" s="1" t="s">
        <v>110</v>
      </c>
      <c r="M12" s="1" t="s">
        <v>111</v>
      </c>
      <c r="N12" s="1" t="s">
        <v>112</v>
      </c>
      <c r="O12" s="1" t="s">
        <v>113</v>
      </c>
    </row>
    <row r="13" s="1" customFormat="1" spans="1:15">
      <c r="A13" s="1" t="s">
        <v>15</v>
      </c>
      <c r="B13" s="1" t="s">
        <v>114</v>
      </c>
      <c r="C13" s="1" t="s">
        <v>17</v>
      </c>
      <c r="D13" s="1" t="s">
        <v>105</v>
      </c>
      <c r="E13" s="1" t="s">
        <v>115</v>
      </c>
      <c r="F13" s="1" t="s">
        <v>116</v>
      </c>
      <c r="G13" s="1" t="e">
        <f>-y</f>
        <v>#NAME?</v>
      </c>
      <c r="I13" s="1" t="s">
        <v>117</v>
      </c>
      <c r="J13" s="1" t="s">
        <v>118</v>
      </c>
      <c r="K13" s="1" t="s">
        <v>119</v>
      </c>
      <c r="L13" s="1" t="s">
        <v>120</v>
      </c>
      <c r="M13" s="1" t="s">
        <v>121</v>
      </c>
      <c r="N13" s="1" t="s">
        <v>122</v>
      </c>
      <c r="O13" s="1" t="s">
        <v>123</v>
      </c>
    </row>
    <row r="14" s="1" customFormat="1" spans="1:15">
      <c r="A14" s="1" t="s">
        <v>15</v>
      </c>
      <c r="B14" s="1" t="s">
        <v>124</v>
      </c>
      <c r="C14" s="1" t="s">
        <v>55</v>
      </c>
      <c r="D14" s="1" t="s">
        <v>105</v>
      </c>
      <c r="F14" s="1" t="s">
        <v>116</v>
      </c>
      <c r="I14" s="1" t="s">
        <v>125</v>
      </c>
      <c r="J14" s="1" t="s">
        <v>126</v>
      </c>
      <c r="K14" s="1" t="s">
        <v>127</v>
      </c>
      <c r="L14" s="1" t="s">
        <v>128</v>
      </c>
      <c r="M14" s="1" t="s">
        <v>129</v>
      </c>
      <c r="N14" s="1" t="s">
        <v>130</v>
      </c>
      <c r="O14" s="1" t="s">
        <v>131</v>
      </c>
    </row>
    <row r="15" s="1" customFormat="1" spans="1:15">
      <c r="A15" s="1" t="s">
        <v>15</v>
      </c>
      <c r="B15" s="1" t="s">
        <v>132</v>
      </c>
      <c r="C15" s="1" t="s">
        <v>17</v>
      </c>
      <c r="D15" s="1" t="s">
        <v>105</v>
      </c>
      <c r="F15" s="1" t="s">
        <v>133</v>
      </c>
      <c r="G15" s="1" t="e">
        <f>-ile</f>
        <v>#NAME?</v>
      </c>
      <c r="I15" s="1" t="s">
        <v>134</v>
      </c>
      <c r="J15" s="1" t="s">
        <v>135</v>
      </c>
      <c r="K15" s="1" t="s">
        <v>136</v>
      </c>
      <c r="L15" s="1" t="s">
        <v>137</v>
      </c>
      <c r="M15" s="1" t="s">
        <v>138</v>
      </c>
      <c r="N15" s="1" t="s">
        <v>139</v>
      </c>
      <c r="O15" s="1" t="s">
        <v>140</v>
      </c>
    </row>
    <row r="16" s="1" customFormat="1" spans="1:15">
      <c r="A16" s="1" t="s">
        <v>15</v>
      </c>
      <c r="B16" s="1" t="s">
        <v>141</v>
      </c>
      <c r="C16" s="1" t="s">
        <v>17</v>
      </c>
      <c r="D16" s="1" t="s">
        <v>105</v>
      </c>
      <c r="F16" s="1" t="s">
        <v>142</v>
      </c>
      <c r="G16" s="1" t="e">
        <f>-y</f>
        <v>#NAME?</v>
      </c>
      <c r="I16" s="1" t="s">
        <v>143</v>
      </c>
      <c r="J16" s="1" t="s">
        <v>144</v>
      </c>
      <c r="K16" s="1" t="s">
        <v>145</v>
      </c>
      <c r="L16" s="1" t="s">
        <v>146</v>
      </c>
      <c r="M16" s="1" t="s">
        <v>147</v>
      </c>
      <c r="N16" s="1" t="s">
        <v>148</v>
      </c>
      <c r="O16" s="1" t="s">
        <v>149</v>
      </c>
    </row>
    <row r="17" s="1" customFormat="1" spans="1:15">
      <c r="A17" s="1" t="s">
        <v>15</v>
      </c>
      <c r="B17" s="1" t="s">
        <v>150</v>
      </c>
      <c r="C17" s="1" t="s">
        <v>17</v>
      </c>
      <c r="D17" s="1" t="s">
        <v>105</v>
      </c>
      <c r="F17" s="1" t="s">
        <v>106</v>
      </c>
      <c r="G17" s="1" t="e">
        <f>-ation</f>
        <v>#NAME?</v>
      </c>
      <c r="I17" s="1" t="s">
        <v>151</v>
      </c>
      <c r="J17" s="1" t="s">
        <v>152</v>
      </c>
      <c r="K17" s="1" t="s">
        <v>153</v>
      </c>
      <c r="L17" s="1" t="s">
        <v>154</v>
      </c>
      <c r="M17" s="1" t="s">
        <v>155</v>
      </c>
      <c r="N17" s="1" t="s">
        <v>156</v>
      </c>
      <c r="O17" s="1" t="s">
        <v>157</v>
      </c>
    </row>
    <row r="18" s="1" customFormat="1" spans="1:15">
      <c r="A18" s="1" t="s">
        <v>15</v>
      </c>
      <c r="B18" s="1" t="s">
        <v>158</v>
      </c>
      <c r="C18" s="1" t="s">
        <v>17</v>
      </c>
      <c r="D18" s="1" t="s">
        <v>105</v>
      </c>
      <c r="F18" s="1" t="s">
        <v>159</v>
      </c>
      <c r="I18" s="1" t="s">
        <v>160</v>
      </c>
      <c r="J18" s="1" t="s">
        <v>161</v>
      </c>
      <c r="K18" s="1" t="s">
        <v>162</v>
      </c>
      <c r="L18" s="1" t="s">
        <v>163</v>
      </c>
      <c r="M18" s="1" t="s">
        <v>164</v>
      </c>
      <c r="N18" s="1" t="s">
        <v>165</v>
      </c>
      <c r="O18" s="1" t="s">
        <v>166</v>
      </c>
    </row>
    <row r="19" s="1" customFormat="1" spans="1:15">
      <c r="A19" s="1" t="s">
        <v>15</v>
      </c>
      <c r="B19" s="1" t="s">
        <v>167</v>
      </c>
      <c r="C19" s="1" t="s">
        <v>17</v>
      </c>
      <c r="D19" s="1" t="s">
        <v>105</v>
      </c>
      <c r="F19" s="1" t="s">
        <v>168</v>
      </c>
      <c r="G19" s="1" t="e">
        <f>-y</f>
        <v>#NAME?</v>
      </c>
      <c r="I19" s="1" t="s">
        <v>169</v>
      </c>
      <c r="J19" s="1" t="s">
        <v>170</v>
      </c>
      <c r="K19" s="1" t="s">
        <v>171</v>
      </c>
      <c r="L19" s="1" t="s">
        <v>172</v>
      </c>
      <c r="M19" s="1" t="s">
        <v>173</v>
      </c>
      <c r="N19" s="1" t="s">
        <v>174</v>
      </c>
      <c r="O19" s="1" t="s">
        <v>175</v>
      </c>
    </row>
    <row r="20" s="1" customFormat="1" spans="1:15">
      <c r="A20" s="1" t="s">
        <v>15</v>
      </c>
      <c r="B20" s="1" t="s">
        <v>176</v>
      </c>
      <c r="C20" s="1" t="s">
        <v>17</v>
      </c>
      <c r="D20" s="1" t="s">
        <v>177</v>
      </c>
      <c r="F20" s="1" t="s">
        <v>178</v>
      </c>
      <c r="G20" s="1" t="e">
        <f>-y</f>
        <v>#NAME?</v>
      </c>
      <c r="I20" s="1" t="s">
        <v>179</v>
      </c>
      <c r="J20" s="1" t="s">
        <v>180</v>
      </c>
      <c r="K20" s="1" t="s">
        <v>181</v>
      </c>
      <c r="L20" s="1" t="s">
        <v>182</v>
      </c>
      <c r="M20" s="1" t="s">
        <v>183</v>
      </c>
      <c r="N20" s="1" t="s">
        <v>184</v>
      </c>
      <c r="O20" s="1" t="s">
        <v>185</v>
      </c>
    </row>
    <row r="21" s="1" customFormat="1" spans="1:15">
      <c r="A21" s="1" t="s">
        <v>15</v>
      </c>
      <c r="B21" s="1" t="s">
        <v>186</v>
      </c>
      <c r="C21" s="1" t="s">
        <v>55</v>
      </c>
      <c r="D21" s="1" t="s">
        <v>105</v>
      </c>
      <c r="F21" s="1" t="s">
        <v>187</v>
      </c>
      <c r="I21" s="1" t="s">
        <v>188</v>
      </c>
      <c r="J21" s="1" t="s">
        <v>189</v>
      </c>
      <c r="K21" s="1" t="s">
        <v>190</v>
      </c>
      <c r="L21" s="1" t="s">
        <v>191</v>
      </c>
      <c r="M21" s="1" t="s">
        <v>192</v>
      </c>
      <c r="N21" s="1" t="s">
        <v>193</v>
      </c>
      <c r="O21" s="1" t="s">
        <v>194</v>
      </c>
    </row>
    <row r="22" s="1" customFormat="1" spans="1:15">
      <c r="A22" s="1" t="s">
        <v>15</v>
      </c>
      <c r="B22" s="1" t="s">
        <v>195</v>
      </c>
      <c r="C22" s="1" t="s">
        <v>17</v>
      </c>
      <c r="F22" s="1" t="s">
        <v>196</v>
      </c>
      <c r="G22" s="1" t="e">
        <f>-ation</f>
        <v>#NAME?</v>
      </c>
      <c r="I22" s="1" t="s">
        <v>197</v>
      </c>
      <c r="J22" s="1" t="s">
        <v>198</v>
      </c>
      <c r="K22" s="1" t="s">
        <v>199</v>
      </c>
      <c r="L22" s="1" t="s">
        <v>200</v>
      </c>
      <c r="M22" s="1" t="s">
        <v>201</v>
      </c>
      <c r="N22" s="1" t="s">
        <v>202</v>
      </c>
      <c r="O22" s="1" t="s">
        <v>203</v>
      </c>
    </row>
    <row r="23" s="1" customFormat="1" spans="1:15">
      <c r="A23" s="1" t="s">
        <v>15</v>
      </c>
      <c r="B23" s="1" t="s">
        <v>204</v>
      </c>
      <c r="C23" s="1" t="s">
        <v>17</v>
      </c>
      <c r="F23" s="1" t="s">
        <v>196</v>
      </c>
      <c r="G23" s="1" t="e">
        <f>-ator</f>
        <v>#NAME?</v>
      </c>
      <c r="I23" s="1" t="s">
        <v>205</v>
      </c>
      <c r="J23" s="1" t="s">
        <v>206</v>
      </c>
      <c r="K23" s="1" t="s">
        <v>207</v>
      </c>
      <c r="L23" s="1" t="s">
        <v>208</v>
      </c>
      <c r="M23" s="1" t="s">
        <v>209</v>
      </c>
      <c r="N23" s="1" t="s">
        <v>210</v>
      </c>
      <c r="O23" s="1" t="s">
        <v>211</v>
      </c>
    </row>
    <row r="24" s="1" customFormat="1" spans="1:15">
      <c r="A24" s="1" t="s">
        <v>15</v>
      </c>
      <c r="B24" s="1" t="s">
        <v>212</v>
      </c>
      <c r="C24" s="1" t="s">
        <v>17</v>
      </c>
      <c r="F24" s="1" t="s">
        <v>196</v>
      </c>
      <c r="G24" s="1" t="e">
        <f>-ary</f>
        <v>#NAME?</v>
      </c>
      <c r="I24" s="1" t="s">
        <v>213</v>
      </c>
      <c r="J24" s="1" t="s">
        <v>214</v>
      </c>
      <c r="K24" s="1" t="s">
        <v>215</v>
      </c>
      <c r="L24" s="1" t="s">
        <v>216</v>
      </c>
      <c r="M24" s="1" t="s">
        <v>217</v>
      </c>
      <c r="N24" s="1" t="s">
        <v>218</v>
      </c>
      <c r="O24" s="1" t="s">
        <v>219</v>
      </c>
    </row>
    <row r="25" s="1" customFormat="1" spans="1:15">
      <c r="A25" s="1" t="s">
        <v>15</v>
      </c>
      <c r="B25" s="1" t="s">
        <v>220</v>
      </c>
      <c r="C25" s="1" t="s">
        <v>37</v>
      </c>
      <c r="F25" s="1" t="s">
        <v>196</v>
      </c>
      <c r="G25" s="1" t="e">
        <f>-an</f>
        <v>#NAME?</v>
      </c>
      <c r="I25" s="1" t="s">
        <v>221</v>
      </c>
      <c r="J25" s="1" t="s">
        <v>222</v>
      </c>
      <c r="K25" s="1" t="s">
        <v>223</v>
      </c>
      <c r="L25" s="1" t="s">
        <v>224</v>
      </c>
      <c r="M25" s="1" t="s">
        <v>225</v>
      </c>
      <c r="N25" s="1" t="s">
        <v>226</v>
      </c>
      <c r="O25" s="1" t="s">
        <v>227</v>
      </c>
    </row>
    <row r="26" s="1" customFormat="1" spans="1:15">
      <c r="A26" s="1" t="s">
        <v>15</v>
      </c>
      <c r="B26" s="1" t="s">
        <v>228</v>
      </c>
      <c r="C26" s="1" t="s">
        <v>17</v>
      </c>
      <c r="F26" s="1" t="s">
        <v>196</v>
      </c>
      <c r="G26" s="1" t="s">
        <v>229</v>
      </c>
      <c r="I26" s="1" t="s">
        <v>230</v>
      </c>
      <c r="J26" s="1" t="s">
        <v>231</v>
      </c>
      <c r="K26" s="1" t="s">
        <v>232</v>
      </c>
      <c r="L26" s="1" t="s">
        <v>233</v>
      </c>
      <c r="M26" s="1" t="s">
        <v>234</v>
      </c>
      <c r="N26" s="1" t="s">
        <v>235</v>
      </c>
      <c r="O26" s="1" t="s">
        <v>236</v>
      </c>
    </row>
    <row r="27" s="1" customFormat="1" spans="1:15">
      <c r="A27" s="1" t="s">
        <v>15</v>
      </c>
      <c r="B27" s="1" t="s">
        <v>237</v>
      </c>
      <c r="C27" s="1" t="s">
        <v>17</v>
      </c>
      <c r="F27" s="1" t="s">
        <v>196</v>
      </c>
      <c r="G27" s="1" t="e">
        <f>-onics</f>
        <v>#NAME?</v>
      </c>
      <c r="I27" s="1" t="s">
        <v>238</v>
      </c>
      <c r="J27" s="1" t="s">
        <v>239</v>
      </c>
      <c r="K27" s="1" t="s">
        <v>240</v>
      </c>
      <c r="L27" s="1" t="s">
        <v>241</v>
      </c>
      <c r="M27" s="1" t="s">
        <v>242</v>
      </c>
      <c r="N27" s="1" t="s">
        <v>243</v>
      </c>
      <c r="O27" s="1" t="s">
        <v>244</v>
      </c>
    </row>
    <row r="28" s="1" customFormat="1" spans="1:15">
      <c r="A28" s="1" t="s">
        <v>15</v>
      </c>
      <c r="B28" s="1" t="s">
        <v>245</v>
      </c>
      <c r="C28" s="1" t="s">
        <v>246</v>
      </c>
      <c r="F28" s="1" t="s">
        <v>196</v>
      </c>
      <c r="G28" s="1" t="e">
        <f>-ate</f>
        <v>#NAME?</v>
      </c>
      <c r="I28" s="1" t="s">
        <v>247</v>
      </c>
      <c r="J28" s="1" t="s">
        <v>248</v>
      </c>
      <c r="K28" s="1" t="s">
        <v>249</v>
      </c>
      <c r="L28" s="1" t="s">
        <v>250</v>
      </c>
      <c r="M28" s="1" t="s">
        <v>251</v>
      </c>
      <c r="N28" s="1" t="s">
        <v>252</v>
      </c>
      <c r="O28" s="1" t="s">
        <v>253</v>
      </c>
    </row>
    <row r="29" s="1" customFormat="1" spans="1:15">
      <c r="A29" s="1" t="s">
        <v>15</v>
      </c>
      <c r="B29" s="1" t="s">
        <v>254</v>
      </c>
      <c r="C29" s="1" t="s">
        <v>17</v>
      </c>
      <c r="F29" s="1" t="s">
        <v>196</v>
      </c>
      <c r="G29" s="1" t="s">
        <v>255</v>
      </c>
      <c r="I29" s="1" t="s">
        <v>256</v>
      </c>
      <c r="J29" s="1" t="s">
        <v>257</v>
      </c>
      <c r="K29" s="1" t="s">
        <v>258</v>
      </c>
      <c r="L29" s="1" t="s">
        <v>259</v>
      </c>
      <c r="M29" s="1" t="s">
        <v>260</v>
      </c>
      <c r="N29" s="1" t="s">
        <v>261</v>
      </c>
      <c r="O29" s="1" t="s">
        <v>262</v>
      </c>
    </row>
    <row r="30" s="1" customFormat="1" spans="1:15">
      <c r="A30" s="1" t="s">
        <v>15</v>
      </c>
      <c r="B30" s="1" t="s">
        <v>263</v>
      </c>
      <c r="C30" s="1" t="s">
        <v>17</v>
      </c>
      <c r="F30" s="1" t="s">
        <v>196</v>
      </c>
      <c r="G30" s="1" t="e">
        <f>-cide</f>
        <v>#NAME?</v>
      </c>
      <c r="I30" s="1" t="s">
        <v>264</v>
      </c>
      <c r="J30" s="1" t="s">
        <v>265</v>
      </c>
      <c r="K30" s="1" t="s">
        <v>266</v>
      </c>
      <c r="L30" s="1" t="s">
        <v>267</v>
      </c>
      <c r="M30" s="1" t="s">
        <v>268</v>
      </c>
      <c r="N30" s="1" t="s">
        <v>269</v>
      </c>
      <c r="O30" s="1" t="s">
        <v>270</v>
      </c>
    </row>
    <row r="31" s="1" customFormat="1" spans="1:15">
      <c r="A31" s="1" t="s">
        <v>15</v>
      </c>
      <c r="B31" s="1" t="s">
        <v>271</v>
      </c>
      <c r="C31" s="1" t="s">
        <v>37</v>
      </c>
      <c r="F31" s="1" t="s">
        <v>196</v>
      </c>
      <c r="G31" s="1" t="e">
        <f>-form</f>
        <v>#NAME?</v>
      </c>
      <c r="I31" s="1" t="s">
        <v>272</v>
      </c>
      <c r="J31" s="1" t="s">
        <v>273</v>
      </c>
      <c r="K31" s="1" t="s">
        <v>274</v>
      </c>
      <c r="L31" s="1" t="s">
        <v>275</v>
      </c>
      <c r="M31" s="1" t="s">
        <v>276</v>
      </c>
      <c r="N31" s="1" t="s">
        <v>277</v>
      </c>
      <c r="O31" s="1" t="s">
        <v>278</v>
      </c>
    </row>
    <row r="32" s="1" customFormat="1" spans="1:15">
      <c r="A32" s="1" t="s">
        <v>15</v>
      </c>
      <c r="B32" s="1" t="s">
        <v>279</v>
      </c>
      <c r="C32" s="1" t="s">
        <v>17</v>
      </c>
      <c r="F32" s="1" t="s">
        <v>280</v>
      </c>
      <c r="G32" s="1" t="s">
        <v>281</v>
      </c>
      <c r="I32" s="1" t="s">
        <v>282</v>
      </c>
      <c r="J32" s="1" t="s">
        <v>283</v>
      </c>
      <c r="K32" s="1" t="s">
        <v>284</v>
      </c>
      <c r="L32" s="1" t="s">
        <v>285</v>
      </c>
      <c r="M32" s="1" t="s">
        <v>286</v>
      </c>
      <c r="N32" s="1" t="s">
        <v>287</v>
      </c>
      <c r="O32" s="1" t="s">
        <v>288</v>
      </c>
    </row>
    <row r="33" s="1" customFormat="1" spans="1:15">
      <c r="A33" s="1" t="s">
        <v>15</v>
      </c>
      <c r="B33" s="1" t="s">
        <v>289</v>
      </c>
      <c r="C33" s="1" t="s">
        <v>17</v>
      </c>
      <c r="D33" s="1" t="s">
        <v>290</v>
      </c>
      <c r="F33" s="1" t="s">
        <v>291</v>
      </c>
      <c r="G33" s="1" t="e">
        <f>-y</f>
        <v>#NAME?</v>
      </c>
      <c r="I33" s="1" t="s">
        <v>292</v>
      </c>
      <c r="J33" s="1" t="s">
        <v>293</v>
      </c>
      <c r="K33" s="1" t="s">
        <v>294</v>
      </c>
      <c r="L33" s="1" t="s">
        <v>295</v>
      </c>
      <c r="M33" s="1" t="s">
        <v>296</v>
      </c>
      <c r="N33" s="1" t="s">
        <v>297</v>
      </c>
      <c r="O33" s="1" t="s">
        <v>298</v>
      </c>
    </row>
    <row r="34" s="1" customFormat="1" spans="1:15">
      <c r="A34" s="1" t="s">
        <v>15</v>
      </c>
      <c r="B34" s="1" t="s">
        <v>299</v>
      </c>
      <c r="C34" s="1" t="s">
        <v>17</v>
      </c>
      <c r="D34" s="1" t="s">
        <v>300</v>
      </c>
      <c r="F34" s="1" t="s">
        <v>291</v>
      </c>
      <c r="G34" s="1" t="e">
        <f>-y</f>
        <v>#NAME?</v>
      </c>
      <c r="I34" s="1" t="s">
        <v>301</v>
      </c>
      <c r="J34" s="1" t="s">
        <v>302</v>
      </c>
      <c r="K34" s="1" t="s">
        <v>303</v>
      </c>
      <c r="L34" s="1" t="s">
        <v>304</v>
      </c>
      <c r="M34" s="1" t="s">
        <v>305</v>
      </c>
      <c r="N34" s="1" t="s">
        <v>306</v>
      </c>
      <c r="O34" s="1" t="s">
        <v>307</v>
      </c>
    </row>
    <row r="35" s="1" customFormat="1" spans="1:15">
      <c r="A35" s="1" t="s">
        <v>15</v>
      </c>
      <c r="B35" s="1" t="s">
        <v>308</v>
      </c>
      <c r="C35" s="1" t="s">
        <v>17</v>
      </c>
      <c r="D35" s="1" t="s">
        <v>309</v>
      </c>
      <c r="F35" s="1" t="s">
        <v>291</v>
      </c>
      <c r="G35" s="1" t="e">
        <f>-y</f>
        <v>#NAME?</v>
      </c>
      <c r="I35" s="1" t="s">
        <v>310</v>
      </c>
      <c r="J35" s="1" t="s">
        <v>311</v>
      </c>
      <c r="K35" s="1" t="s">
        <v>312</v>
      </c>
      <c r="L35" s="1" t="s">
        <v>313</v>
      </c>
      <c r="M35" s="1" t="s">
        <v>314</v>
      </c>
      <c r="N35" s="1" t="s">
        <v>315</v>
      </c>
      <c r="O35" s="1" t="s">
        <v>316</v>
      </c>
    </row>
    <row r="36" s="1" customFormat="1" spans="1:15">
      <c r="A36" s="1" t="s">
        <v>15</v>
      </c>
      <c r="B36" s="1" t="s">
        <v>317</v>
      </c>
      <c r="C36" s="1" t="s">
        <v>37</v>
      </c>
      <c r="F36" s="1" t="s">
        <v>280</v>
      </c>
      <c r="G36" s="1" t="e">
        <f>-aic</f>
        <v>#NAME?</v>
      </c>
      <c r="I36" s="1" t="s">
        <v>318</v>
      </c>
      <c r="J36" s="1" t="s">
        <v>319</v>
      </c>
      <c r="K36" s="1" t="s">
        <v>320</v>
      </c>
      <c r="L36" s="1" t="s">
        <v>321</v>
      </c>
      <c r="M36" s="1" t="s">
        <v>322</v>
      </c>
      <c r="N36" s="1" t="s">
        <v>323</v>
      </c>
      <c r="O36" s="1" t="s">
        <v>324</v>
      </c>
    </row>
    <row r="37" s="1" customFormat="1" spans="1:15">
      <c r="A37" s="1" t="s">
        <v>15</v>
      </c>
      <c r="B37" s="1" t="s">
        <v>325</v>
      </c>
      <c r="C37" s="1" t="s">
        <v>55</v>
      </c>
      <c r="F37" s="1" t="s">
        <v>280</v>
      </c>
      <c r="G37" s="1" t="e">
        <f>-ive</f>
        <v>#NAME?</v>
      </c>
      <c r="I37" s="1" t="s">
        <v>326</v>
      </c>
      <c r="J37" s="1" t="s">
        <v>327</v>
      </c>
      <c r="K37" s="1" t="s">
        <v>328</v>
      </c>
      <c r="L37" s="1" t="s">
        <v>329</v>
      </c>
      <c r="M37" s="1" t="s">
        <v>330</v>
      </c>
      <c r="N37" s="1" t="s">
        <v>331</v>
      </c>
      <c r="O37" s="1" t="s">
        <v>332</v>
      </c>
    </row>
    <row r="38" s="1" customFormat="1" spans="1:15">
      <c r="A38" s="1" t="s">
        <v>15</v>
      </c>
      <c r="B38" s="1" t="s">
        <v>333</v>
      </c>
      <c r="C38" s="1" t="s">
        <v>17</v>
      </c>
      <c r="D38" s="1" t="s">
        <v>280</v>
      </c>
      <c r="F38" s="1" t="s">
        <v>334</v>
      </c>
      <c r="I38" s="1" t="s">
        <v>335</v>
      </c>
      <c r="J38" s="1" t="s">
        <v>336</v>
      </c>
      <c r="K38" s="1" t="s">
        <v>337</v>
      </c>
      <c r="L38" s="1" t="s">
        <v>338</v>
      </c>
      <c r="M38" s="1" t="s">
        <v>339</v>
      </c>
      <c r="N38" s="1" t="s">
        <v>340</v>
      </c>
      <c r="O38" s="1" t="s">
        <v>341</v>
      </c>
    </row>
    <row r="39" s="1" customFormat="1" spans="1:15">
      <c r="A39" s="1" t="s">
        <v>15</v>
      </c>
      <c r="B39" s="1" t="s">
        <v>342</v>
      </c>
      <c r="C39" s="1" t="s">
        <v>17</v>
      </c>
      <c r="F39" s="1" t="s">
        <v>280</v>
      </c>
      <c r="G39" s="1" t="s">
        <v>343</v>
      </c>
      <c r="H39" s="1" t="e">
        <f>-logy</f>
        <v>#NAME?</v>
      </c>
      <c r="I39" s="1" t="s">
        <v>344</v>
      </c>
      <c r="J39" s="1" t="s">
        <v>345</v>
      </c>
      <c r="K39" s="1" t="s">
        <v>346</v>
      </c>
      <c r="L39" s="1" t="s">
        <v>347</v>
      </c>
      <c r="M39" s="1" t="s">
        <v>348</v>
      </c>
      <c r="N39" s="1" t="s">
        <v>349</v>
      </c>
      <c r="O39" s="1" t="s">
        <v>350</v>
      </c>
    </row>
    <row r="40" s="1" customFormat="1" spans="1:15">
      <c r="A40" s="1" t="s">
        <v>15</v>
      </c>
      <c r="B40" s="1" t="s">
        <v>351</v>
      </c>
      <c r="C40" s="1" t="s">
        <v>17</v>
      </c>
      <c r="D40" s="1" t="s">
        <v>352</v>
      </c>
      <c r="F40" s="1" t="s">
        <v>291</v>
      </c>
      <c r="I40" s="1" t="s">
        <v>353</v>
      </c>
      <c r="K40" s="1" t="s">
        <v>354</v>
      </c>
      <c r="L40" s="1" t="s">
        <v>355</v>
      </c>
      <c r="M40" s="1" t="s">
        <v>356</v>
      </c>
      <c r="N40" s="1" t="s">
        <v>357</v>
      </c>
      <c r="O40" s="1" t="s">
        <v>358</v>
      </c>
    </row>
    <row r="41" s="1" customFormat="1" spans="1:15">
      <c r="A41" s="1" t="s">
        <v>15</v>
      </c>
      <c r="B41" s="1" t="s">
        <v>359</v>
      </c>
      <c r="C41" s="1" t="s">
        <v>17</v>
      </c>
      <c r="D41" s="1" t="s">
        <v>360</v>
      </c>
      <c r="F41" s="1" t="s">
        <v>291</v>
      </c>
      <c r="I41" s="1" t="s">
        <v>361</v>
      </c>
      <c r="K41" s="1" t="s">
        <v>362</v>
      </c>
      <c r="L41" s="1" t="s">
        <v>363</v>
      </c>
      <c r="M41" s="1" t="s">
        <v>364</v>
      </c>
      <c r="N41" s="1" t="s">
        <v>365</v>
      </c>
      <c r="O41" s="1" t="s">
        <v>366</v>
      </c>
    </row>
    <row r="42" s="1" customFormat="1" spans="1:15">
      <c r="A42" s="1" t="s">
        <v>15</v>
      </c>
      <c r="B42" s="1" t="s">
        <v>367</v>
      </c>
      <c r="C42" s="1" t="s">
        <v>17</v>
      </c>
      <c r="F42" s="1" t="s">
        <v>368</v>
      </c>
      <c r="G42" s="1" t="e">
        <f>-itis</f>
        <v>#NAME?</v>
      </c>
      <c r="I42" s="1" t="s">
        <v>369</v>
      </c>
      <c r="J42" s="1" t="s">
        <v>370</v>
      </c>
      <c r="K42" s="1" t="s">
        <v>371</v>
      </c>
      <c r="L42" s="1" t="s">
        <v>372</v>
      </c>
      <c r="M42" s="1" t="s">
        <v>373</v>
      </c>
      <c r="N42" s="1" t="s">
        <v>374</v>
      </c>
      <c r="O42" s="1" t="s">
        <v>375</v>
      </c>
    </row>
    <row r="43" s="1" customFormat="1" spans="1:15">
      <c r="A43" s="1" t="s">
        <v>15</v>
      </c>
      <c r="B43" s="1" t="s">
        <v>376</v>
      </c>
      <c r="C43" s="1" t="s">
        <v>17</v>
      </c>
      <c r="F43" s="1" t="s">
        <v>377</v>
      </c>
      <c r="G43" s="1" t="e">
        <f>-pod</f>
        <v>#NAME?</v>
      </c>
      <c r="I43" s="1" t="s">
        <v>378</v>
      </c>
      <c r="J43" s="1" t="s">
        <v>379</v>
      </c>
      <c r="K43" s="1" t="s">
        <v>380</v>
      </c>
      <c r="L43" s="1" t="s">
        <v>381</v>
      </c>
      <c r="M43" s="1" t="s">
        <v>382</v>
      </c>
      <c r="N43" s="1" t="s">
        <v>383</v>
      </c>
      <c r="O43" s="1" t="s">
        <v>384</v>
      </c>
    </row>
    <row r="44" s="1" customFormat="1" spans="1:15">
      <c r="A44" s="1" t="s">
        <v>15</v>
      </c>
      <c r="B44" s="1" t="s">
        <v>385</v>
      </c>
      <c r="C44" s="1" t="s">
        <v>17</v>
      </c>
      <c r="F44" s="1" t="s">
        <v>377</v>
      </c>
      <c r="G44" s="1" t="e">
        <f>-scope</f>
        <v>#NAME?</v>
      </c>
      <c r="I44" s="1" t="s">
        <v>386</v>
      </c>
      <c r="J44" s="1" t="s">
        <v>387</v>
      </c>
      <c r="K44" s="1" t="s">
        <v>388</v>
      </c>
      <c r="L44" s="1" t="s">
        <v>389</v>
      </c>
      <c r="M44" s="1" t="s">
        <v>390</v>
      </c>
      <c r="N44" s="1" t="s">
        <v>391</v>
      </c>
      <c r="O44" s="1" t="s">
        <v>392</v>
      </c>
    </row>
    <row r="45" s="1" customFormat="1" spans="1:15">
      <c r="A45" s="1" t="s">
        <v>15</v>
      </c>
      <c r="B45" s="1" t="s">
        <v>393</v>
      </c>
      <c r="C45" s="1" t="s">
        <v>17</v>
      </c>
      <c r="F45" s="1" t="s">
        <v>377</v>
      </c>
      <c r="G45" s="1" t="e">
        <f>-scopy</f>
        <v>#NAME?</v>
      </c>
      <c r="I45" s="1" t="s">
        <v>394</v>
      </c>
      <c r="J45" s="1" t="s">
        <v>395</v>
      </c>
      <c r="K45" s="1" t="s">
        <v>396</v>
      </c>
      <c r="L45" s="1" t="s">
        <v>397</v>
      </c>
      <c r="M45" s="1" t="s">
        <v>398</v>
      </c>
      <c r="N45" s="1" t="s">
        <v>399</v>
      </c>
      <c r="O45" s="1" t="s">
        <v>400</v>
      </c>
    </row>
    <row r="46" s="1" customFormat="1" spans="1:15">
      <c r="A46" s="1" t="s">
        <v>15</v>
      </c>
      <c r="B46" s="1" t="s">
        <v>401</v>
      </c>
      <c r="C46" s="1" t="s">
        <v>17</v>
      </c>
      <c r="F46" s="1" t="s">
        <v>377</v>
      </c>
      <c r="G46" s="1" t="e">
        <f>-plasty</f>
        <v>#NAME?</v>
      </c>
      <c r="I46" s="1" t="s">
        <v>402</v>
      </c>
      <c r="J46" s="1" t="s">
        <v>403</v>
      </c>
      <c r="K46" s="1" t="s">
        <v>404</v>
      </c>
      <c r="L46" s="1" t="s">
        <v>405</v>
      </c>
      <c r="M46" s="1" t="s">
        <v>406</v>
      </c>
      <c r="N46" s="1" t="s">
        <v>407</v>
      </c>
      <c r="O46" s="1" t="s">
        <v>408</v>
      </c>
    </row>
    <row r="47" s="1" customFormat="1" spans="1:15">
      <c r="A47" s="1" t="s">
        <v>15</v>
      </c>
      <c r="B47" s="1" t="s">
        <v>409</v>
      </c>
      <c r="C47" s="1" t="s">
        <v>17</v>
      </c>
      <c r="D47" s="1" t="s">
        <v>410</v>
      </c>
      <c r="F47" s="1" t="s">
        <v>368</v>
      </c>
      <c r="G47" s="1" t="e">
        <f>-itis</f>
        <v>#NAME?</v>
      </c>
      <c r="I47" s="1" t="s">
        <v>411</v>
      </c>
      <c r="J47" s="1" t="s">
        <v>412</v>
      </c>
      <c r="K47" s="1" t="s">
        <v>413</v>
      </c>
      <c r="L47" s="1" t="s">
        <v>414</v>
      </c>
      <c r="M47" s="1" t="s">
        <v>415</v>
      </c>
      <c r="N47" s="1" t="s">
        <v>416</v>
      </c>
      <c r="O47" s="1" t="s">
        <v>417</v>
      </c>
    </row>
    <row r="48" s="1" customFormat="1" spans="1:15">
      <c r="A48" s="1" t="s">
        <v>15</v>
      </c>
      <c r="B48" s="1" t="s">
        <v>418</v>
      </c>
      <c r="C48" s="1" t="s">
        <v>17</v>
      </c>
      <c r="F48" s="1" t="s">
        <v>368</v>
      </c>
      <c r="G48" s="1" t="e">
        <f>-algia</f>
        <v>#NAME?</v>
      </c>
      <c r="I48" s="1" t="s">
        <v>419</v>
      </c>
      <c r="J48" s="1" t="s">
        <v>420</v>
      </c>
      <c r="K48" s="1" t="s">
        <v>421</v>
      </c>
      <c r="L48" s="1" t="s">
        <v>422</v>
      </c>
      <c r="M48" s="1" t="s">
        <v>423</v>
      </c>
      <c r="N48" s="1" t="s">
        <v>424</v>
      </c>
      <c r="O48" s="1" t="s">
        <v>425</v>
      </c>
    </row>
    <row r="49" s="1" customFormat="1" spans="1:15">
      <c r="A49" s="1" t="s">
        <v>15</v>
      </c>
      <c r="B49" s="1" t="s">
        <v>426</v>
      </c>
      <c r="C49" s="1" t="s">
        <v>17</v>
      </c>
      <c r="D49" s="1" t="s">
        <v>427</v>
      </c>
      <c r="F49" s="1" t="s">
        <v>368</v>
      </c>
      <c r="G49" s="1" t="e">
        <f>-ia</f>
        <v>#NAME?</v>
      </c>
      <c r="I49" s="1" t="s">
        <v>428</v>
      </c>
      <c r="J49" s="1" t="s">
        <v>429</v>
      </c>
      <c r="K49" s="1" t="s">
        <v>430</v>
      </c>
      <c r="L49" s="1" t="s">
        <v>431</v>
      </c>
      <c r="M49" s="1" t="s">
        <v>432</v>
      </c>
      <c r="N49" s="1" t="s">
        <v>433</v>
      </c>
      <c r="O49" s="1" t="s">
        <v>434</v>
      </c>
    </row>
    <row r="50" s="1" customFormat="1" spans="1:15">
      <c r="A50" s="1" t="s">
        <v>15</v>
      </c>
      <c r="B50" s="1" t="s">
        <v>435</v>
      </c>
      <c r="C50" s="1" t="s">
        <v>17</v>
      </c>
      <c r="F50" s="1" t="s">
        <v>377</v>
      </c>
      <c r="G50" s="1" t="e">
        <f>-tomy</f>
        <v>#NAME?</v>
      </c>
      <c r="I50" s="1" t="s">
        <v>436</v>
      </c>
      <c r="J50" s="1" t="s">
        <v>437</v>
      </c>
      <c r="K50" s="1" t="s">
        <v>438</v>
      </c>
      <c r="L50" s="1" t="s">
        <v>439</v>
      </c>
      <c r="M50" s="1" t="s">
        <v>440</v>
      </c>
      <c r="N50" s="1" t="s">
        <v>441</v>
      </c>
      <c r="O50" s="1" t="s">
        <v>442</v>
      </c>
    </row>
    <row r="51" s="1" customFormat="1" spans="1:15">
      <c r="A51" s="1" t="s">
        <v>15</v>
      </c>
      <c r="B51" s="1" t="s">
        <v>443</v>
      </c>
      <c r="C51" s="1" t="s">
        <v>17</v>
      </c>
      <c r="F51" s="1" t="s">
        <v>377</v>
      </c>
      <c r="G51" s="1" t="e">
        <f>-mere</f>
        <v>#NAME?</v>
      </c>
      <c r="I51" s="1" t="s">
        <v>444</v>
      </c>
      <c r="J51" s="1" t="s">
        <v>445</v>
      </c>
      <c r="K51" s="1" t="s">
        <v>446</v>
      </c>
      <c r="L51" s="1" t="s">
        <v>447</v>
      </c>
      <c r="M51" s="1" t="s">
        <v>448</v>
      </c>
      <c r="N51" s="1" t="s">
        <v>449</v>
      </c>
      <c r="O51" s="1" t="s">
        <v>450</v>
      </c>
    </row>
    <row r="52" s="1" customFormat="1" spans="1:15">
      <c r="A52" s="1" t="s">
        <v>15</v>
      </c>
      <c r="B52" s="1" t="s">
        <v>451</v>
      </c>
      <c r="C52" s="1" t="s">
        <v>17</v>
      </c>
      <c r="F52" s="1" t="s">
        <v>452</v>
      </c>
      <c r="G52" s="1" t="s">
        <v>453</v>
      </c>
      <c r="I52" s="1" t="s">
        <v>454</v>
      </c>
      <c r="J52" s="1" t="s">
        <v>455</v>
      </c>
      <c r="K52" s="1" t="s">
        <v>456</v>
      </c>
      <c r="L52" s="1" t="s">
        <v>457</v>
      </c>
      <c r="M52" s="1" t="s">
        <v>458</v>
      </c>
      <c r="N52" s="1" t="s">
        <v>459</v>
      </c>
      <c r="O52" s="1" t="s">
        <v>460</v>
      </c>
    </row>
    <row r="53" s="1" customFormat="1" spans="1:15">
      <c r="A53" s="1" t="s">
        <v>15</v>
      </c>
      <c r="B53" s="1" t="s">
        <v>461</v>
      </c>
      <c r="C53" s="1" t="s">
        <v>17</v>
      </c>
      <c r="F53" s="1" t="s">
        <v>452</v>
      </c>
      <c r="G53" s="1" t="e">
        <f>-nomy</f>
        <v>#NAME?</v>
      </c>
      <c r="I53" s="1" t="s">
        <v>462</v>
      </c>
      <c r="J53" s="1" t="s">
        <v>463</v>
      </c>
      <c r="K53" s="1" t="s">
        <v>464</v>
      </c>
      <c r="L53" s="1" t="s">
        <v>465</v>
      </c>
      <c r="M53" s="1" t="s">
        <v>466</v>
      </c>
      <c r="N53" s="1" t="s">
        <v>467</v>
      </c>
      <c r="O53" s="1" t="s">
        <v>468</v>
      </c>
    </row>
    <row r="54" s="1" customFormat="1" spans="1:15">
      <c r="A54" s="1" t="s">
        <v>15</v>
      </c>
      <c r="B54" s="1" t="s">
        <v>469</v>
      </c>
      <c r="C54" s="1" t="s">
        <v>17</v>
      </c>
      <c r="F54" s="1" t="s">
        <v>452</v>
      </c>
      <c r="G54" s="1" t="e">
        <f>-logy</f>
        <v>#NAME?</v>
      </c>
      <c r="I54" s="1" t="s">
        <v>470</v>
      </c>
      <c r="J54" s="1" t="s">
        <v>471</v>
      </c>
      <c r="K54" s="1" t="s">
        <v>472</v>
      </c>
      <c r="L54" s="1" t="s">
        <v>473</v>
      </c>
      <c r="M54" s="1" t="s">
        <v>474</v>
      </c>
      <c r="N54" s="1" t="s">
        <v>475</v>
      </c>
      <c r="O54" s="1" t="s">
        <v>476</v>
      </c>
    </row>
    <row r="55" s="1" customFormat="1" spans="1:15">
      <c r="A55" s="1" t="s">
        <v>15</v>
      </c>
      <c r="B55" s="1" t="s">
        <v>477</v>
      </c>
      <c r="C55" s="1" t="s">
        <v>17</v>
      </c>
      <c r="D55" s="1" t="s">
        <v>478</v>
      </c>
      <c r="F55" s="1" t="s">
        <v>479</v>
      </c>
      <c r="I55" s="1" t="s">
        <v>480</v>
      </c>
      <c r="J55" s="1" t="s">
        <v>481</v>
      </c>
      <c r="K55" s="1" t="s">
        <v>482</v>
      </c>
      <c r="L55" s="1" t="s">
        <v>483</v>
      </c>
      <c r="M55" s="1" t="s">
        <v>484</v>
      </c>
      <c r="N55" s="1" t="s">
        <v>485</v>
      </c>
      <c r="O55" s="1" t="s">
        <v>486</v>
      </c>
    </row>
    <row r="56" s="1" customFormat="1" spans="1:15">
      <c r="A56" s="1" t="s">
        <v>15</v>
      </c>
      <c r="B56" s="1" t="s">
        <v>487</v>
      </c>
      <c r="C56" s="1" t="s">
        <v>17</v>
      </c>
      <c r="F56" s="1" t="s">
        <v>488</v>
      </c>
      <c r="G56" s="1" t="e">
        <f>-oid</f>
        <v>#NAME?</v>
      </c>
      <c r="I56" s="1" t="s">
        <v>489</v>
      </c>
      <c r="J56" s="1" t="s">
        <v>490</v>
      </c>
      <c r="K56" s="1" t="s">
        <v>491</v>
      </c>
      <c r="L56" s="1" t="s">
        <v>492</v>
      </c>
      <c r="M56" s="1" t="s">
        <v>493</v>
      </c>
      <c r="N56" s="1" t="s">
        <v>494</v>
      </c>
      <c r="O56" s="1" t="s">
        <v>495</v>
      </c>
    </row>
    <row r="57" s="1" customFormat="1" spans="1:15">
      <c r="A57" s="1" t="s">
        <v>15</v>
      </c>
      <c r="B57" s="1" t="s">
        <v>496</v>
      </c>
      <c r="C57" s="1" t="s">
        <v>37</v>
      </c>
      <c r="F57" s="1" t="s">
        <v>452</v>
      </c>
      <c r="G57" s="1" t="e">
        <f>-nom</f>
        <v>#NAME?</v>
      </c>
      <c r="H57" s="1" t="e">
        <f>-ical</f>
        <v>#NAME?</v>
      </c>
      <c r="I57" s="1" t="s">
        <v>497</v>
      </c>
      <c r="J57" s="1" t="s">
        <v>498</v>
      </c>
      <c r="K57" s="1" t="s">
        <v>499</v>
      </c>
      <c r="L57" s="1" t="s">
        <v>500</v>
      </c>
      <c r="M57" s="1" t="s">
        <v>501</v>
      </c>
      <c r="N57" s="1" t="s">
        <v>502</v>
      </c>
      <c r="O57" s="1" t="s">
        <v>503</v>
      </c>
    </row>
    <row r="58" s="1" customFormat="1" spans="1:15">
      <c r="A58" s="1" t="s">
        <v>15</v>
      </c>
      <c r="B58" s="1" t="s">
        <v>504</v>
      </c>
      <c r="C58" s="1" t="s">
        <v>17</v>
      </c>
      <c r="F58" s="1" t="s">
        <v>488</v>
      </c>
      <c r="G58" s="1" t="e">
        <f>-isk</f>
        <v>#NAME?</v>
      </c>
      <c r="I58" s="1" t="s">
        <v>505</v>
      </c>
      <c r="J58" s="1" t="s">
        <v>506</v>
      </c>
      <c r="K58" s="1" t="s">
        <v>507</v>
      </c>
      <c r="L58" s="1" t="s">
        <v>508</v>
      </c>
      <c r="M58" s="1" t="s">
        <v>509</v>
      </c>
      <c r="N58" s="1" t="s">
        <v>510</v>
      </c>
      <c r="O58" s="1" t="s">
        <v>511</v>
      </c>
    </row>
    <row r="59" s="1" customFormat="1" spans="1:15">
      <c r="A59" s="1" t="s">
        <v>15</v>
      </c>
      <c r="B59" s="1" t="s">
        <v>512</v>
      </c>
      <c r="C59" s="1" t="s">
        <v>37</v>
      </c>
      <c r="F59" s="1" t="s">
        <v>513</v>
      </c>
      <c r="G59" s="1" t="e">
        <f>-al</f>
        <v>#NAME?</v>
      </c>
      <c r="I59" s="1" t="s">
        <v>514</v>
      </c>
      <c r="K59" s="1" t="s">
        <v>515</v>
      </c>
      <c r="L59" s="1" t="s">
        <v>516</v>
      </c>
      <c r="M59" s="1" t="s">
        <v>517</v>
      </c>
      <c r="N59" s="1" t="s">
        <v>518</v>
      </c>
      <c r="O59" s="1" t="s">
        <v>519</v>
      </c>
    </row>
    <row r="60" s="1" customFormat="1" spans="1:15">
      <c r="A60" s="1" t="s">
        <v>15</v>
      </c>
      <c r="B60" s="1" t="s">
        <v>520</v>
      </c>
      <c r="C60" s="1" t="s">
        <v>17</v>
      </c>
      <c r="F60" s="1" t="s">
        <v>452</v>
      </c>
      <c r="G60" s="1" t="s">
        <v>521</v>
      </c>
      <c r="I60" s="1" t="s">
        <v>522</v>
      </c>
      <c r="K60" s="1" t="s">
        <v>523</v>
      </c>
      <c r="L60" s="1" t="s">
        <v>524</v>
      </c>
      <c r="M60" s="1" t="s">
        <v>525</v>
      </c>
      <c r="N60" s="1" t="s">
        <v>526</v>
      </c>
      <c r="O60" s="1" t="s">
        <v>527</v>
      </c>
    </row>
    <row r="61" s="1" customFormat="1" spans="1:15">
      <c r="A61" s="1" t="s">
        <v>15</v>
      </c>
      <c r="B61" s="1" t="s">
        <v>528</v>
      </c>
      <c r="C61" s="1" t="s">
        <v>17</v>
      </c>
      <c r="D61" s="1" t="s">
        <v>529</v>
      </c>
      <c r="F61" s="1" t="s">
        <v>530</v>
      </c>
      <c r="I61" s="1" t="s">
        <v>531</v>
      </c>
      <c r="J61" s="1" t="s">
        <v>532</v>
      </c>
      <c r="K61" s="1" t="s">
        <v>533</v>
      </c>
      <c r="L61" s="1" t="s">
        <v>534</v>
      </c>
      <c r="M61" s="1" t="s">
        <v>535</v>
      </c>
      <c r="N61" s="1" t="s">
        <v>536</v>
      </c>
      <c r="O61" s="1" t="s">
        <v>537</v>
      </c>
    </row>
    <row r="62" s="1" customFormat="1" spans="1:15">
      <c r="A62" s="1" t="s">
        <v>15</v>
      </c>
      <c r="B62" s="1" t="s">
        <v>538</v>
      </c>
      <c r="C62" s="1" t="s">
        <v>17</v>
      </c>
      <c r="D62" s="1" t="s">
        <v>529</v>
      </c>
      <c r="F62" s="1" t="s">
        <v>539</v>
      </c>
      <c r="G62" s="1" t="e">
        <f>-tic</f>
        <v>#NAME?</v>
      </c>
      <c r="I62" s="1" t="s">
        <v>540</v>
      </c>
      <c r="J62" s="1" t="s">
        <v>541</v>
      </c>
      <c r="K62" s="1" t="s">
        <v>542</v>
      </c>
      <c r="L62" s="1" t="s">
        <v>543</v>
      </c>
      <c r="M62" s="1" t="s">
        <v>544</v>
      </c>
      <c r="N62" s="1" t="s">
        <v>545</v>
      </c>
      <c r="O62" s="1" t="s">
        <v>546</v>
      </c>
    </row>
    <row r="63" s="1" customFormat="1" spans="1:15">
      <c r="A63" s="1" t="s">
        <v>15</v>
      </c>
      <c r="B63" s="1" t="s">
        <v>547</v>
      </c>
      <c r="C63" s="1" t="s">
        <v>37</v>
      </c>
      <c r="D63" s="1" t="s">
        <v>529</v>
      </c>
      <c r="F63" s="1" t="s">
        <v>548</v>
      </c>
      <c r="G63" s="1" t="e">
        <f>-al</f>
        <v>#NAME?</v>
      </c>
      <c r="I63" s="1" t="s">
        <v>549</v>
      </c>
      <c r="J63" s="1" t="s">
        <v>550</v>
      </c>
      <c r="K63" s="1" t="s">
        <v>551</v>
      </c>
      <c r="L63" s="1" t="s">
        <v>552</v>
      </c>
      <c r="M63" s="1" t="s">
        <v>553</v>
      </c>
      <c r="N63" s="1" t="s">
        <v>554</v>
      </c>
      <c r="O63" s="1" t="s">
        <v>555</v>
      </c>
    </row>
    <row r="64" s="1" customFormat="1" spans="1:15">
      <c r="A64" s="1" t="s">
        <v>15</v>
      </c>
      <c r="B64" s="1" t="s">
        <v>556</v>
      </c>
      <c r="C64" s="1" t="s">
        <v>27</v>
      </c>
      <c r="D64" s="1" t="s">
        <v>557</v>
      </c>
      <c r="F64" s="1" t="s">
        <v>558</v>
      </c>
      <c r="I64" s="1" t="s">
        <v>559</v>
      </c>
      <c r="J64" s="1" t="s">
        <v>560</v>
      </c>
      <c r="K64" s="1" t="s">
        <v>561</v>
      </c>
      <c r="L64" s="1" t="s">
        <v>562</v>
      </c>
      <c r="M64" s="1" t="s">
        <v>563</v>
      </c>
      <c r="N64" s="1" t="s">
        <v>564</v>
      </c>
      <c r="O64" s="1" t="s">
        <v>565</v>
      </c>
    </row>
    <row r="65" s="1" customFormat="1" spans="1:15">
      <c r="A65" s="1" t="s">
        <v>15</v>
      </c>
      <c r="B65" s="1" t="s">
        <v>566</v>
      </c>
      <c r="C65" s="1" t="s">
        <v>17</v>
      </c>
      <c r="D65" s="1" t="s">
        <v>557</v>
      </c>
      <c r="F65" s="1" t="s">
        <v>567</v>
      </c>
      <c r="I65" s="1" t="s">
        <v>568</v>
      </c>
      <c r="J65" s="1" t="s">
        <v>569</v>
      </c>
      <c r="K65" s="1" t="s">
        <v>570</v>
      </c>
      <c r="L65" s="1" t="s">
        <v>571</v>
      </c>
      <c r="M65" s="1" t="s">
        <v>572</v>
      </c>
      <c r="N65" s="1" t="s">
        <v>573</v>
      </c>
      <c r="O65" s="1" t="s">
        <v>574</v>
      </c>
    </row>
    <row r="66" s="1" customFormat="1" spans="1:15">
      <c r="A66" s="1" t="s">
        <v>15</v>
      </c>
      <c r="B66" s="1" t="s">
        <v>575</v>
      </c>
      <c r="C66" s="1" t="s">
        <v>17</v>
      </c>
      <c r="D66" s="1" t="s">
        <v>529</v>
      </c>
      <c r="F66" s="1" t="s">
        <v>576</v>
      </c>
      <c r="I66" s="1" t="s">
        <v>577</v>
      </c>
      <c r="J66" s="1" t="s">
        <v>578</v>
      </c>
      <c r="K66" s="1" t="s">
        <v>579</v>
      </c>
      <c r="L66" s="1" t="s">
        <v>580</v>
      </c>
      <c r="M66" s="1" t="s">
        <v>581</v>
      </c>
      <c r="N66" s="1" t="s">
        <v>582</v>
      </c>
      <c r="O66" s="1" t="s">
        <v>583</v>
      </c>
    </row>
    <row r="67" s="1" customFormat="1" spans="1:15">
      <c r="A67" s="1" t="s">
        <v>15</v>
      </c>
      <c r="B67" s="1" t="s">
        <v>584</v>
      </c>
      <c r="C67" s="1" t="s">
        <v>17</v>
      </c>
      <c r="D67" s="1" t="s">
        <v>529</v>
      </c>
      <c r="F67" s="1" t="s">
        <v>585</v>
      </c>
      <c r="I67" s="1" t="s">
        <v>586</v>
      </c>
      <c r="J67" s="1" t="s">
        <v>587</v>
      </c>
      <c r="K67" s="1" t="s">
        <v>588</v>
      </c>
      <c r="L67" s="1" t="s">
        <v>589</v>
      </c>
      <c r="M67" s="1" t="s">
        <v>590</v>
      </c>
      <c r="N67" s="1" t="s">
        <v>591</v>
      </c>
      <c r="O67" s="1" t="s">
        <v>592</v>
      </c>
    </row>
    <row r="68" s="1" customFormat="1" spans="1:15">
      <c r="A68" s="1" t="s">
        <v>15</v>
      </c>
      <c r="B68" s="1" t="s">
        <v>593</v>
      </c>
      <c r="C68" s="1" t="s">
        <v>37</v>
      </c>
      <c r="D68" s="1" t="s">
        <v>529</v>
      </c>
      <c r="F68" s="1" t="s">
        <v>594</v>
      </c>
      <c r="I68" s="1" t="s">
        <v>595</v>
      </c>
      <c r="J68" s="1" t="s">
        <v>596</v>
      </c>
      <c r="K68" s="1" t="s">
        <v>597</v>
      </c>
      <c r="L68" s="1" t="s">
        <v>598</v>
      </c>
      <c r="M68" s="1" t="s">
        <v>599</v>
      </c>
      <c r="N68" s="1" t="s">
        <v>600</v>
      </c>
      <c r="O68" s="1" t="s">
        <v>601</v>
      </c>
    </row>
    <row r="69" s="1" customFormat="1" spans="1:15">
      <c r="A69" s="1" t="s">
        <v>15</v>
      </c>
      <c r="B69" s="1" t="s">
        <v>602</v>
      </c>
      <c r="C69" s="1" t="s">
        <v>27</v>
      </c>
      <c r="D69" s="1" t="s">
        <v>529</v>
      </c>
      <c r="F69" s="1" t="s">
        <v>603</v>
      </c>
      <c r="G69" s="1" t="e">
        <f>-ic</f>
        <v>#NAME?</v>
      </c>
      <c r="I69" s="1" t="s">
        <v>604</v>
      </c>
      <c r="J69" s="1" t="s">
        <v>605</v>
      </c>
      <c r="K69" s="1" t="s">
        <v>606</v>
      </c>
      <c r="L69" s="1" t="s">
        <v>607</v>
      </c>
      <c r="M69" s="1" t="s">
        <v>608</v>
      </c>
      <c r="N69" s="1" t="s">
        <v>609</v>
      </c>
      <c r="O69" s="1" t="s">
        <v>610</v>
      </c>
    </row>
    <row r="70" s="1" customFormat="1" spans="1:15">
      <c r="A70" s="1" t="s">
        <v>15</v>
      </c>
      <c r="B70" s="1" t="s">
        <v>611</v>
      </c>
      <c r="C70" s="1" t="s">
        <v>17</v>
      </c>
      <c r="D70" s="1" t="s">
        <v>529</v>
      </c>
      <c r="F70" s="1" t="s">
        <v>612</v>
      </c>
      <c r="G70" s="1" t="e">
        <f>-ant</f>
        <v>#NAME?</v>
      </c>
      <c r="I70" s="1" t="s">
        <v>613</v>
      </c>
      <c r="J70" s="1" t="s">
        <v>614</v>
      </c>
      <c r="K70" s="1" t="s">
        <v>615</v>
      </c>
      <c r="L70" s="1" t="s">
        <v>616</v>
      </c>
      <c r="M70" s="1" t="s">
        <v>617</v>
      </c>
      <c r="N70" s="1" t="s">
        <v>618</v>
      </c>
      <c r="O70" s="1" t="s">
        <v>619</v>
      </c>
    </row>
    <row r="71" s="1" customFormat="1" spans="1:15">
      <c r="A71" s="1" t="s">
        <v>15</v>
      </c>
      <c r="B71" s="1" t="s">
        <v>620</v>
      </c>
      <c r="C71" s="1" t="s">
        <v>17</v>
      </c>
      <c r="D71" s="1" t="s">
        <v>621</v>
      </c>
      <c r="F71" s="1" t="s">
        <v>622</v>
      </c>
      <c r="G71" s="1" t="e">
        <f>-y</f>
        <v>#NAME?</v>
      </c>
      <c r="I71" s="1" t="s">
        <v>623</v>
      </c>
      <c r="J71" s="1" t="s">
        <v>624</v>
      </c>
      <c r="K71" s="1" t="s">
        <v>625</v>
      </c>
      <c r="L71" s="1" t="s">
        <v>626</v>
      </c>
      <c r="M71" s="1" t="s">
        <v>627</v>
      </c>
      <c r="N71" s="1" t="s">
        <v>628</v>
      </c>
      <c r="O71" s="1" t="s">
        <v>629</v>
      </c>
    </row>
    <row r="72" s="1" customFormat="1" spans="1:15">
      <c r="A72" s="1" t="s">
        <v>15</v>
      </c>
      <c r="B72" s="1" t="s">
        <v>630</v>
      </c>
      <c r="C72" s="1" t="s">
        <v>246</v>
      </c>
      <c r="D72" s="1" t="s">
        <v>621</v>
      </c>
      <c r="F72" s="1" t="s">
        <v>622</v>
      </c>
      <c r="G72" s="1" t="e">
        <f>-ize</f>
        <v>#NAME?</v>
      </c>
      <c r="I72" s="1" t="s">
        <v>631</v>
      </c>
      <c r="J72" s="1" t="s">
        <v>632</v>
      </c>
      <c r="K72" s="1" t="s">
        <v>633</v>
      </c>
      <c r="L72" s="1" t="s">
        <v>634</v>
      </c>
      <c r="M72" s="1" t="s">
        <v>635</v>
      </c>
      <c r="N72" s="1" t="s">
        <v>636</v>
      </c>
      <c r="O72" s="1" t="s">
        <v>637</v>
      </c>
    </row>
    <row r="73" s="1" customFormat="1" spans="1:15">
      <c r="A73" s="1" t="s">
        <v>15</v>
      </c>
      <c r="B73" s="1" t="s">
        <v>638</v>
      </c>
      <c r="C73" s="1" t="s">
        <v>37</v>
      </c>
      <c r="D73" s="1" t="s">
        <v>621</v>
      </c>
      <c r="F73" s="1" t="s">
        <v>639</v>
      </c>
      <c r="G73" s="1" t="e">
        <f>-ic</f>
        <v>#NAME?</v>
      </c>
      <c r="I73" s="1" t="s">
        <v>640</v>
      </c>
      <c r="K73" s="1" t="s">
        <v>641</v>
      </c>
      <c r="L73" s="1" t="s">
        <v>642</v>
      </c>
      <c r="M73" s="1" t="s">
        <v>643</v>
      </c>
      <c r="N73" s="1" t="s">
        <v>644</v>
      </c>
      <c r="O73" s="1" t="s">
        <v>645</v>
      </c>
    </row>
    <row r="74" s="1" customFormat="1" spans="1:15">
      <c r="A74" s="1" t="s">
        <v>15</v>
      </c>
      <c r="B74" s="1" t="s">
        <v>646</v>
      </c>
      <c r="C74" s="1" t="s">
        <v>17</v>
      </c>
      <c r="D74" s="1" t="s">
        <v>621</v>
      </c>
      <c r="F74" s="1" t="s">
        <v>647</v>
      </c>
      <c r="I74" s="1" t="s">
        <v>648</v>
      </c>
      <c r="K74" s="1" t="s">
        <v>649</v>
      </c>
      <c r="L74" s="1" t="s">
        <v>650</v>
      </c>
      <c r="M74" s="1" t="s">
        <v>651</v>
      </c>
      <c r="N74" s="1" t="s">
        <v>652</v>
      </c>
      <c r="O74" s="1" t="s">
        <v>653</v>
      </c>
    </row>
    <row r="75" s="1" customFormat="1" spans="1:15">
      <c r="A75" s="1" t="s">
        <v>15</v>
      </c>
      <c r="B75" s="1" t="s">
        <v>654</v>
      </c>
      <c r="C75" s="1" t="s">
        <v>17</v>
      </c>
      <c r="D75" s="1" t="s">
        <v>621</v>
      </c>
      <c r="F75" s="1" t="s">
        <v>655</v>
      </c>
      <c r="I75" s="1" t="s">
        <v>656</v>
      </c>
      <c r="K75" s="1" t="s">
        <v>657</v>
      </c>
      <c r="L75" s="1" t="s">
        <v>658</v>
      </c>
      <c r="M75" s="1" t="s">
        <v>659</v>
      </c>
      <c r="N75" s="1" t="s">
        <v>660</v>
      </c>
      <c r="O75" s="1" t="s">
        <v>661</v>
      </c>
    </row>
    <row r="76" s="1" customFormat="1" spans="1:15">
      <c r="A76" s="1" t="s">
        <v>15</v>
      </c>
      <c r="B76" s="1" t="s">
        <v>662</v>
      </c>
      <c r="C76" s="1" t="s">
        <v>17</v>
      </c>
      <c r="D76" s="1" t="s">
        <v>621</v>
      </c>
      <c r="F76" s="1" t="s">
        <v>663</v>
      </c>
      <c r="I76" s="1" t="s">
        <v>664</v>
      </c>
      <c r="K76" s="1" t="s">
        <v>665</v>
      </c>
      <c r="L76" s="1" t="s">
        <v>666</v>
      </c>
      <c r="M76" s="1" t="s">
        <v>667</v>
      </c>
      <c r="N76" s="1" t="s">
        <v>668</v>
      </c>
      <c r="O76" s="1" t="s">
        <v>669</v>
      </c>
    </row>
    <row r="77" s="1" customFormat="1" spans="1:15">
      <c r="A77" s="1" t="s">
        <v>15</v>
      </c>
      <c r="B77" s="1" t="s">
        <v>670</v>
      </c>
      <c r="C77" s="1" t="s">
        <v>17</v>
      </c>
      <c r="D77" s="1" t="s">
        <v>621</v>
      </c>
      <c r="F77" s="1" t="s">
        <v>671</v>
      </c>
      <c r="G77" s="1" t="e">
        <f>-sy</f>
        <v>#NAME?</v>
      </c>
      <c r="I77" s="1" t="s">
        <v>672</v>
      </c>
      <c r="K77" s="1" t="s">
        <v>673</v>
      </c>
      <c r="L77" s="1" t="s">
        <v>674</v>
      </c>
      <c r="M77" s="1" t="s">
        <v>675</v>
      </c>
      <c r="N77" s="1" t="s">
        <v>676</v>
      </c>
      <c r="O77" s="1" t="s">
        <v>677</v>
      </c>
    </row>
    <row r="78" s="1" customFormat="1" spans="1:15">
      <c r="A78" s="1" t="s">
        <v>15</v>
      </c>
      <c r="B78" s="1" t="s">
        <v>678</v>
      </c>
      <c r="C78" s="1" t="s">
        <v>17</v>
      </c>
      <c r="D78" s="1" t="s">
        <v>621</v>
      </c>
      <c r="F78" s="1" t="s">
        <v>679</v>
      </c>
      <c r="G78" s="1" t="e">
        <f>-sis</f>
        <v>#NAME?</v>
      </c>
      <c r="I78" s="1" t="s">
        <v>680</v>
      </c>
      <c r="K78" s="1" t="s">
        <v>681</v>
      </c>
      <c r="L78" s="1" t="s">
        <v>682</v>
      </c>
      <c r="M78" s="1" t="s">
        <v>683</v>
      </c>
      <c r="N78" s="1" t="s">
        <v>684</v>
      </c>
      <c r="O78" s="1" t="s">
        <v>685</v>
      </c>
    </row>
    <row r="79" s="1" customFormat="1" spans="1:15">
      <c r="A79" s="1" t="s">
        <v>15</v>
      </c>
      <c r="B79" s="1" t="s">
        <v>686</v>
      </c>
      <c r="C79" s="1" t="s">
        <v>17</v>
      </c>
      <c r="D79" s="1" t="s">
        <v>687</v>
      </c>
      <c r="F79" s="1" t="s">
        <v>688</v>
      </c>
      <c r="I79" s="1" t="s">
        <v>689</v>
      </c>
      <c r="K79" s="1" t="s">
        <v>690</v>
      </c>
      <c r="L79" s="1" t="s">
        <v>691</v>
      </c>
      <c r="M79" s="1" t="s">
        <v>692</v>
      </c>
      <c r="N79" s="1" t="s">
        <v>693</v>
      </c>
      <c r="O79" s="1" t="s">
        <v>694</v>
      </c>
    </row>
    <row r="80" s="1" customFormat="1" spans="1:15">
      <c r="A80" s="1" t="s">
        <v>15</v>
      </c>
      <c r="B80" s="1" t="s">
        <v>695</v>
      </c>
      <c r="C80" s="1" t="s">
        <v>37</v>
      </c>
      <c r="D80" s="1" t="s">
        <v>621</v>
      </c>
      <c r="F80" s="1" t="s">
        <v>696</v>
      </c>
      <c r="I80" s="1" t="s">
        <v>697</v>
      </c>
      <c r="K80" s="1" t="s">
        <v>698</v>
      </c>
      <c r="L80" s="1" t="s">
        <v>699</v>
      </c>
      <c r="M80" s="1" t="s">
        <v>700</v>
      </c>
      <c r="N80" s="1" t="s">
        <v>701</v>
      </c>
      <c r="O80" s="1" t="s">
        <v>702</v>
      </c>
    </row>
    <row r="81" s="1" customFormat="1" spans="1:15">
      <c r="A81" s="1" t="s">
        <v>15</v>
      </c>
      <c r="B81" s="1" t="s">
        <v>703</v>
      </c>
      <c r="C81" s="1" t="s">
        <v>17</v>
      </c>
      <c r="F81" s="1" t="s">
        <v>704</v>
      </c>
      <c r="G81" s="1" t="e">
        <f>-arium</f>
        <v>#NAME?</v>
      </c>
      <c r="I81" s="1" t="s">
        <v>705</v>
      </c>
      <c r="J81" s="1" t="s">
        <v>706</v>
      </c>
      <c r="K81" s="1" t="s">
        <v>707</v>
      </c>
      <c r="L81" s="1" t="s">
        <v>708</v>
      </c>
      <c r="M81" s="1" t="s">
        <v>709</v>
      </c>
      <c r="N81" s="1" t="s">
        <v>710</v>
      </c>
      <c r="O81" s="1" t="s">
        <v>711</v>
      </c>
    </row>
    <row r="82" s="1" customFormat="1" spans="1:15">
      <c r="A82" s="1" t="s">
        <v>15</v>
      </c>
      <c r="B82" s="1" t="s">
        <v>712</v>
      </c>
      <c r="C82" s="1" t="s">
        <v>37</v>
      </c>
      <c r="F82" s="1" t="s">
        <v>704</v>
      </c>
      <c r="G82" s="1" t="e">
        <f>-tic</f>
        <v>#NAME?</v>
      </c>
      <c r="I82" s="1" t="s">
        <v>713</v>
      </c>
      <c r="J82" s="1" t="s">
        <v>714</v>
      </c>
      <c r="K82" s="1" t="s">
        <v>715</v>
      </c>
      <c r="L82" s="1" t="s">
        <v>716</v>
      </c>
      <c r="M82" s="1" t="s">
        <v>717</v>
      </c>
      <c r="N82" s="1" t="s">
        <v>718</v>
      </c>
      <c r="O82" s="1" t="s">
        <v>719</v>
      </c>
    </row>
    <row r="83" s="1" customFormat="1" spans="1:15">
      <c r="A83" s="1" t="s">
        <v>15</v>
      </c>
      <c r="B83" s="1" t="s">
        <v>720</v>
      </c>
      <c r="C83" s="1" t="s">
        <v>721</v>
      </c>
      <c r="F83" s="1" t="s">
        <v>704</v>
      </c>
      <c r="G83" s="1" t="s">
        <v>722</v>
      </c>
      <c r="I83" s="1" t="s">
        <v>723</v>
      </c>
      <c r="J83" s="1" t="s">
        <v>724</v>
      </c>
      <c r="K83" s="1" t="s">
        <v>725</v>
      </c>
      <c r="L83" s="1" t="s">
        <v>726</v>
      </c>
      <c r="M83" s="1" t="s">
        <v>727</v>
      </c>
      <c r="N83" s="1" t="s">
        <v>728</v>
      </c>
      <c r="O83" s="1" t="s">
        <v>729</v>
      </c>
    </row>
    <row r="84" s="1" customFormat="1" spans="1:15">
      <c r="A84" s="1" t="s">
        <v>15</v>
      </c>
      <c r="B84" s="1" t="s">
        <v>730</v>
      </c>
      <c r="C84" s="1" t="s">
        <v>17</v>
      </c>
      <c r="F84" s="1" t="s">
        <v>731</v>
      </c>
      <c r="G84" s="1" t="s">
        <v>732</v>
      </c>
      <c r="I84" s="1" t="s">
        <v>733</v>
      </c>
      <c r="J84" s="1" t="s">
        <v>734</v>
      </c>
      <c r="K84" s="1" t="s">
        <v>735</v>
      </c>
      <c r="L84" s="1" t="s">
        <v>736</v>
      </c>
      <c r="M84" s="1" t="s">
        <v>737</v>
      </c>
      <c r="N84" s="1" t="s">
        <v>738</v>
      </c>
      <c r="O84" s="1" t="s">
        <v>739</v>
      </c>
    </row>
    <row r="85" s="1" customFormat="1" spans="1:15">
      <c r="A85" s="1" t="s">
        <v>15</v>
      </c>
      <c r="B85" s="1" t="s">
        <v>740</v>
      </c>
      <c r="C85" s="1" t="s">
        <v>17</v>
      </c>
      <c r="F85" s="1" t="s">
        <v>704</v>
      </c>
      <c r="G85" s="1" t="e">
        <f>-arius</f>
        <v>#NAME?</v>
      </c>
      <c r="I85" s="1" t="s">
        <v>741</v>
      </c>
      <c r="J85" s="1" t="s">
        <v>742</v>
      </c>
      <c r="K85" s="1" t="s">
        <v>743</v>
      </c>
      <c r="L85" s="1" t="s">
        <v>744</v>
      </c>
      <c r="M85" s="1" t="s">
        <v>745</v>
      </c>
      <c r="N85" s="1" t="s">
        <v>746</v>
      </c>
      <c r="O85" s="1" t="s">
        <v>747</v>
      </c>
    </row>
    <row r="86" s="1" customFormat="1" spans="1:15">
      <c r="A86" s="1" t="s">
        <v>15</v>
      </c>
      <c r="B86" s="1" t="s">
        <v>748</v>
      </c>
      <c r="C86" s="1" t="s">
        <v>37</v>
      </c>
      <c r="F86" s="1" t="s">
        <v>731</v>
      </c>
      <c r="G86" s="1" t="e">
        <f>-ous</f>
        <v>#NAME?</v>
      </c>
      <c r="I86" s="1" t="s">
        <v>749</v>
      </c>
      <c r="J86" s="1" t="s">
        <v>750</v>
      </c>
      <c r="K86" s="1" t="s">
        <v>751</v>
      </c>
      <c r="L86" s="1" t="s">
        <v>752</v>
      </c>
      <c r="M86" s="1" t="s">
        <v>753</v>
      </c>
      <c r="N86" s="1" t="s">
        <v>754</v>
      </c>
      <c r="O86" s="1" t="s">
        <v>755</v>
      </c>
    </row>
    <row r="87" s="1" customFormat="1" spans="1:15">
      <c r="A87" s="1" t="s">
        <v>15</v>
      </c>
      <c r="B87" s="1" t="s">
        <v>756</v>
      </c>
      <c r="C87" s="1" t="s">
        <v>17</v>
      </c>
      <c r="F87" s="1" t="s">
        <v>704</v>
      </c>
      <c r="G87" s="1" t="s">
        <v>229</v>
      </c>
      <c r="I87" s="1" t="s">
        <v>757</v>
      </c>
      <c r="J87" s="1" t="s">
        <v>758</v>
      </c>
      <c r="K87" s="1" t="s">
        <v>759</v>
      </c>
      <c r="L87" s="1" t="s">
        <v>760</v>
      </c>
      <c r="M87" s="1" t="s">
        <v>761</v>
      </c>
      <c r="N87" s="1" t="s">
        <v>762</v>
      </c>
      <c r="O87" s="1" t="s">
        <v>763</v>
      </c>
    </row>
    <row r="88" s="1" customFormat="1" spans="1:15">
      <c r="A88" s="1" t="s">
        <v>15</v>
      </c>
      <c r="B88" s="1" t="s">
        <v>764</v>
      </c>
      <c r="C88" s="1" t="s">
        <v>17</v>
      </c>
      <c r="F88" s="1" t="s">
        <v>704</v>
      </c>
      <c r="G88" s="1" t="s">
        <v>765</v>
      </c>
      <c r="I88" s="1" t="s">
        <v>766</v>
      </c>
      <c r="J88" s="1" t="s">
        <v>767</v>
      </c>
      <c r="K88" s="1" t="s">
        <v>768</v>
      </c>
      <c r="L88" s="1" t="s">
        <v>769</v>
      </c>
      <c r="M88" s="1" t="s">
        <v>770</v>
      </c>
      <c r="N88" s="1" t="s">
        <v>771</v>
      </c>
      <c r="O88" s="1" t="s">
        <v>772</v>
      </c>
    </row>
    <row r="89" s="1" customFormat="1" spans="1:15">
      <c r="A89" s="1" t="s">
        <v>15</v>
      </c>
      <c r="B89" s="1" t="s">
        <v>773</v>
      </c>
      <c r="C89" s="1" t="s">
        <v>63</v>
      </c>
      <c r="F89" s="1" t="s">
        <v>704</v>
      </c>
      <c r="G89" s="1" t="s">
        <v>774</v>
      </c>
      <c r="I89" s="1" t="s">
        <v>775</v>
      </c>
      <c r="J89" s="1" t="s">
        <v>776</v>
      </c>
      <c r="K89" s="1" t="s">
        <v>777</v>
      </c>
      <c r="L89" s="1" t="s">
        <v>778</v>
      </c>
      <c r="M89" s="1" t="s">
        <v>779</v>
      </c>
      <c r="N89" s="1" t="s">
        <v>780</v>
      </c>
      <c r="O89" s="1" t="s">
        <v>781</v>
      </c>
    </row>
    <row r="90" s="1" customFormat="1" spans="1:15">
      <c r="A90" s="1" t="s">
        <v>15</v>
      </c>
      <c r="B90" s="1" t="s">
        <v>782</v>
      </c>
      <c r="C90" s="1" t="s">
        <v>17</v>
      </c>
      <c r="F90" s="1" t="s">
        <v>704</v>
      </c>
      <c r="G90" s="1" t="e">
        <f>-elle</f>
        <v>#NAME?</v>
      </c>
      <c r="I90" s="1" t="s">
        <v>783</v>
      </c>
      <c r="J90" s="1" t="s">
        <v>784</v>
      </c>
      <c r="K90" s="1" t="s">
        <v>785</v>
      </c>
      <c r="L90" s="1" t="s">
        <v>786</v>
      </c>
      <c r="M90" s="1" t="s">
        <v>787</v>
      </c>
      <c r="N90" s="1" t="s">
        <v>788</v>
      </c>
      <c r="O90" s="1" t="s">
        <v>789</v>
      </c>
    </row>
    <row r="91" s="1" customFormat="1" spans="1:15">
      <c r="A91" s="1" t="s">
        <v>15</v>
      </c>
      <c r="B91" s="1" t="s">
        <v>790</v>
      </c>
      <c r="C91" s="1" t="s">
        <v>37</v>
      </c>
      <c r="F91" s="1" t="s">
        <v>791</v>
      </c>
      <c r="G91" s="1" t="e">
        <f>-ual</f>
        <v>#NAME?</v>
      </c>
      <c r="I91" s="1" t="s">
        <v>792</v>
      </c>
      <c r="J91" s="1" t="s">
        <v>793</v>
      </c>
      <c r="K91" s="1" t="s">
        <v>794</v>
      </c>
      <c r="L91" s="1" t="s">
        <v>795</v>
      </c>
      <c r="M91" s="1" t="s">
        <v>796</v>
      </c>
      <c r="N91" s="1" t="s">
        <v>797</v>
      </c>
      <c r="O91" s="1" t="s">
        <v>798</v>
      </c>
    </row>
    <row r="92" s="1" customFormat="1" spans="1:15">
      <c r="A92" s="1" t="s">
        <v>15</v>
      </c>
      <c r="B92" s="1" t="s">
        <v>799</v>
      </c>
      <c r="C92" s="1" t="s">
        <v>17</v>
      </c>
      <c r="F92" s="1" t="s">
        <v>791</v>
      </c>
      <c r="G92" s="1" t="s">
        <v>800</v>
      </c>
      <c r="H92" s="1" t="s">
        <v>801</v>
      </c>
      <c r="I92" s="1" t="s">
        <v>802</v>
      </c>
      <c r="J92" s="1" t="s">
        <v>803</v>
      </c>
      <c r="K92" s="1" t="s">
        <v>804</v>
      </c>
      <c r="L92" s="1" t="s">
        <v>805</v>
      </c>
      <c r="M92" s="1" t="s">
        <v>806</v>
      </c>
      <c r="N92" s="1" t="s">
        <v>807</v>
      </c>
      <c r="O92" s="1" t="s">
        <v>808</v>
      </c>
    </row>
    <row r="93" s="1" customFormat="1" spans="1:15">
      <c r="A93" s="1" t="s">
        <v>15</v>
      </c>
      <c r="B93" s="1" t="s">
        <v>809</v>
      </c>
      <c r="C93" s="1" t="s">
        <v>37</v>
      </c>
      <c r="D93" s="1" t="s">
        <v>810</v>
      </c>
      <c r="F93" s="1" t="s">
        <v>811</v>
      </c>
      <c r="G93" s="1" t="e">
        <f>-ial</f>
        <v>#NAME?</v>
      </c>
      <c r="I93" s="1" t="s">
        <v>812</v>
      </c>
      <c r="J93" s="1" t="s">
        <v>813</v>
      </c>
      <c r="K93" s="1" t="s">
        <v>814</v>
      </c>
      <c r="L93" s="1" t="s">
        <v>815</v>
      </c>
      <c r="M93" s="1" t="s">
        <v>816</v>
      </c>
      <c r="N93" s="1" t="s">
        <v>817</v>
      </c>
      <c r="O93" s="1" t="s">
        <v>818</v>
      </c>
    </row>
    <row r="94" s="1" customFormat="1" spans="1:15">
      <c r="A94" s="1" t="s">
        <v>15</v>
      </c>
      <c r="B94" s="1" t="s">
        <v>819</v>
      </c>
      <c r="C94" s="1" t="s">
        <v>17</v>
      </c>
      <c r="D94" s="1" t="s">
        <v>820</v>
      </c>
      <c r="F94" s="1" t="s">
        <v>811</v>
      </c>
      <c r="G94" s="1" t="e">
        <f>-ium</f>
        <v>#NAME?</v>
      </c>
      <c r="I94" s="1" t="s">
        <v>821</v>
      </c>
      <c r="J94" s="1" t="s">
        <v>822</v>
      </c>
      <c r="K94" s="1" t="s">
        <v>823</v>
      </c>
      <c r="L94" s="1" t="s">
        <v>824</v>
      </c>
      <c r="M94" s="1" t="s">
        <v>825</v>
      </c>
      <c r="N94" s="1" t="s">
        <v>826</v>
      </c>
      <c r="O94" s="1" t="s">
        <v>827</v>
      </c>
    </row>
    <row r="95" s="1" customFormat="1" spans="1:15">
      <c r="A95" s="1" t="s">
        <v>15</v>
      </c>
      <c r="B95" s="1" t="s">
        <v>828</v>
      </c>
      <c r="C95" s="1" t="s">
        <v>17</v>
      </c>
      <c r="F95" s="1" t="s">
        <v>829</v>
      </c>
      <c r="G95" s="1" t="e">
        <f>-ity</f>
        <v>#NAME?</v>
      </c>
      <c r="I95" s="1" t="s">
        <v>830</v>
      </c>
      <c r="J95" s="1" t="s">
        <v>831</v>
      </c>
      <c r="K95" s="1" t="s">
        <v>832</v>
      </c>
      <c r="L95" s="1" t="s">
        <v>833</v>
      </c>
      <c r="M95" s="1" t="s">
        <v>834</v>
      </c>
      <c r="N95" s="1" t="s">
        <v>835</v>
      </c>
      <c r="O95" s="1" t="s">
        <v>836</v>
      </c>
    </row>
    <row r="96" s="1" customFormat="1" spans="1:15">
      <c r="A96" s="1" t="s">
        <v>15</v>
      </c>
      <c r="B96" s="1" t="s">
        <v>837</v>
      </c>
      <c r="C96" s="1" t="s">
        <v>17</v>
      </c>
      <c r="F96" s="1" t="s">
        <v>791</v>
      </c>
      <c r="G96" s="1" t="e">
        <f>-als</f>
        <v>#NAME?</v>
      </c>
      <c r="I96" s="1" t="s">
        <v>838</v>
      </c>
      <c r="J96" s="1" t="s">
        <v>839</v>
      </c>
      <c r="K96" s="1" t="s">
        <v>840</v>
      </c>
      <c r="L96" s="1" t="s">
        <v>841</v>
      </c>
      <c r="M96" s="1" t="s">
        <v>842</v>
      </c>
      <c r="N96" s="1" t="s">
        <v>843</v>
      </c>
      <c r="O96" s="1" t="s">
        <v>844</v>
      </c>
    </row>
    <row r="97" s="1" customFormat="1" spans="1:15">
      <c r="A97" s="1" t="s">
        <v>15</v>
      </c>
      <c r="B97" s="1" t="s">
        <v>845</v>
      </c>
      <c r="C97" s="1" t="s">
        <v>721</v>
      </c>
      <c r="D97" s="1" t="s">
        <v>846</v>
      </c>
      <c r="F97" s="1" t="s">
        <v>811</v>
      </c>
      <c r="G97" s="1" t="e">
        <f>-ial</f>
        <v>#NAME?</v>
      </c>
      <c r="I97" s="1" t="s">
        <v>847</v>
      </c>
      <c r="J97" s="1" t="s">
        <v>848</v>
      </c>
      <c r="K97" s="1" t="s">
        <v>849</v>
      </c>
      <c r="L97" s="1" t="s">
        <v>850</v>
      </c>
      <c r="M97" s="1" t="s">
        <v>851</v>
      </c>
      <c r="N97" s="1" t="s">
        <v>852</v>
      </c>
      <c r="O97" s="1" t="s">
        <v>853</v>
      </c>
    </row>
    <row r="98" s="1" customFormat="1" spans="1:15">
      <c r="A98" s="1" t="s">
        <v>15</v>
      </c>
      <c r="B98" s="1" t="s">
        <v>854</v>
      </c>
      <c r="C98" s="1" t="s">
        <v>37</v>
      </c>
      <c r="D98" s="1" t="s">
        <v>855</v>
      </c>
      <c r="F98" s="1" t="s">
        <v>791</v>
      </c>
      <c r="G98" s="1" t="e">
        <f>-ual</f>
        <v>#NAME?</v>
      </c>
      <c r="I98" s="1" t="s">
        <v>856</v>
      </c>
      <c r="J98" s="1" t="s">
        <v>857</v>
      </c>
      <c r="K98" s="1" t="s">
        <v>858</v>
      </c>
      <c r="L98" s="1" t="s">
        <v>859</v>
      </c>
      <c r="M98" s="1" t="s">
        <v>860</v>
      </c>
      <c r="N98" s="1" t="s">
        <v>861</v>
      </c>
      <c r="O98" s="1" t="s">
        <v>862</v>
      </c>
    </row>
    <row r="99" s="1" customFormat="1" spans="1:15">
      <c r="A99" s="1" t="s">
        <v>15</v>
      </c>
      <c r="B99" s="1" t="s">
        <v>863</v>
      </c>
      <c r="C99" s="1" t="s">
        <v>37</v>
      </c>
      <c r="D99" s="1" t="s">
        <v>855</v>
      </c>
      <c r="F99" s="1" t="s">
        <v>811</v>
      </c>
      <c r="G99" s="1" t="e">
        <f>-ial</f>
        <v>#NAME?</v>
      </c>
      <c r="I99" s="1" t="s">
        <v>864</v>
      </c>
      <c r="J99" s="1" t="s">
        <v>865</v>
      </c>
      <c r="K99" s="1" t="s">
        <v>866</v>
      </c>
      <c r="L99" s="1" t="s">
        <v>867</v>
      </c>
      <c r="M99" s="1" t="s">
        <v>868</v>
      </c>
      <c r="N99" s="1" t="s">
        <v>869</v>
      </c>
      <c r="O99" s="1" t="s">
        <v>870</v>
      </c>
    </row>
    <row r="100" s="1" customFormat="1" spans="1:15">
      <c r="A100" s="1" t="s">
        <v>15</v>
      </c>
      <c r="B100" s="1" t="s">
        <v>871</v>
      </c>
      <c r="C100" s="1" t="s">
        <v>37</v>
      </c>
      <c r="D100" s="1" t="s">
        <v>872</v>
      </c>
      <c r="F100" s="1" t="s">
        <v>829</v>
      </c>
      <c r="G100" s="1" t="e">
        <f>-ated</f>
        <v>#NAME?</v>
      </c>
      <c r="I100" s="1" t="s">
        <v>873</v>
      </c>
      <c r="J100" s="1" t="s">
        <v>874</v>
      </c>
      <c r="K100" s="1" t="s">
        <v>875</v>
      </c>
      <c r="L100" s="1" t="s">
        <v>876</v>
      </c>
      <c r="M100" s="1" t="s">
        <v>877</v>
      </c>
      <c r="N100" s="1" t="s">
        <v>878</v>
      </c>
      <c r="O100" s="1" t="s">
        <v>879</v>
      </c>
    </row>
    <row r="101" s="1" customFormat="1" spans="1:15">
      <c r="A101" s="1" t="s">
        <v>15</v>
      </c>
      <c r="B101" s="1" t="s">
        <v>880</v>
      </c>
      <c r="C101" s="1" t="s">
        <v>37</v>
      </c>
      <c r="D101" s="1" t="s">
        <v>881</v>
      </c>
      <c r="F101" s="1" t="s">
        <v>882</v>
      </c>
      <c r="I101" s="1" t="s">
        <v>883</v>
      </c>
      <c r="J101" s="1" t="s">
        <v>884</v>
      </c>
      <c r="K101" s="1" t="s">
        <v>885</v>
      </c>
      <c r="L101" s="1" t="s">
        <v>886</v>
      </c>
      <c r="M101" s="1" t="s">
        <v>887</v>
      </c>
      <c r="N101" s="1" t="s">
        <v>888</v>
      </c>
      <c r="O101" s="1" t="s">
        <v>889</v>
      </c>
    </row>
    <row r="102" s="1" customFormat="1" spans="1:15">
      <c r="A102" s="1" t="s">
        <v>15</v>
      </c>
      <c r="B102" s="1" t="s">
        <v>890</v>
      </c>
      <c r="C102" s="1" t="s">
        <v>17</v>
      </c>
      <c r="D102" s="1" t="s">
        <v>881</v>
      </c>
      <c r="F102" s="1" t="s">
        <v>891</v>
      </c>
      <c r="I102" s="1" t="s">
        <v>892</v>
      </c>
      <c r="J102" s="1" t="s">
        <v>893</v>
      </c>
      <c r="K102" s="1" t="s">
        <v>894</v>
      </c>
      <c r="L102" s="1" t="s">
        <v>895</v>
      </c>
      <c r="M102" s="1" t="s">
        <v>896</v>
      </c>
      <c r="N102" s="1" t="s">
        <v>897</v>
      </c>
      <c r="O102" s="1" t="s">
        <v>898</v>
      </c>
    </row>
    <row r="103" s="1" customFormat="1" spans="1:15">
      <c r="A103" s="1" t="s">
        <v>15</v>
      </c>
      <c r="B103" s="1" t="s">
        <v>899</v>
      </c>
      <c r="C103" s="1" t="s">
        <v>721</v>
      </c>
      <c r="D103" s="1" t="s">
        <v>881</v>
      </c>
      <c r="F103" s="1" t="s">
        <v>900</v>
      </c>
      <c r="G103" s="1" t="e">
        <f>-ent</f>
        <v>#NAME?</v>
      </c>
      <c r="I103" s="1" t="s">
        <v>901</v>
      </c>
      <c r="J103" s="1" t="s">
        <v>902</v>
      </c>
      <c r="K103" s="1" t="s">
        <v>903</v>
      </c>
      <c r="L103" s="1" t="s">
        <v>904</v>
      </c>
      <c r="M103" s="1" t="s">
        <v>905</v>
      </c>
      <c r="N103" s="1" t="s">
        <v>906</v>
      </c>
      <c r="O103" s="1" t="s">
        <v>907</v>
      </c>
    </row>
    <row r="104" s="1" customFormat="1" spans="1:15">
      <c r="A104" s="1" t="s">
        <v>15</v>
      </c>
      <c r="B104" s="1" t="s">
        <v>908</v>
      </c>
      <c r="C104" s="1" t="s">
        <v>246</v>
      </c>
      <c r="D104" s="1" t="s">
        <v>881</v>
      </c>
      <c r="F104" s="1" t="s">
        <v>909</v>
      </c>
      <c r="I104" s="1" t="s">
        <v>910</v>
      </c>
      <c r="J104" s="1" t="s">
        <v>911</v>
      </c>
      <c r="K104" s="1" t="s">
        <v>912</v>
      </c>
      <c r="L104" s="1" t="s">
        <v>913</v>
      </c>
      <c r="M104" s="1" t="s">
        <v>914</v>
      </c>
      <c r="N104" s="1" t="s">
        <v>915</v>
      </c>
      <c r="O104" s="1" t="s">
        <v>916</v>
      </c>
    </row>
    <row r="105" s="1" customFormat="1" spans="1:15">
      <c r="A105" s="1" t="s">
        <v>15</v>
      </c>
      <c r="B105" s="1" t="s">
        <v>917</v>
      </c>
      <c r="C105" s="1" t="s">
        <v>37</v>
      </c>
      <c r="D105" s="1" t="s">
        <v>881</v>
      </c>
      <c r="F105" s="1" t="s">
        <v>918</v>
      </c>
      <c r="I105" s="1" t="s">
        <v>919</v>
      </c>
      <c r="J105" s="1" t="s">
        <v>920</v>
      </c>
      <c r="K105" s="1" t="s">
        <v>921</v>
      </c>
      <c r="L105" s="1" t="s">
        <v>922</v>
      </c>
      <c r="M105" s="1" t="s">
        <v>923</v>
      </c>
      <c r="N105" s="1" t="s">
        <v>924</v>
      </c>
      <c r="O105" s="1" t="s">
        <v>925</v>
      </c>
    </row>
    <row r="106" s="1" customFormat="1" spans="1:15">
      <c r="A106" s="1" t="s">
        <v>15</v>
      </c>
      <c r="B106" s="1" t="s">
        <v>926</v>
      </c>
      <c r="C106" s="1" t="s">
        <v>37</v>
      </c>
      <c r="D106" s="1" t="s">
        <v>881</v>
      </c>
      <c r="F106" s="1" t="s">
        <v>927</v>
      </c>
      <c r="G106" s="1" t="e">
        <f>-um</f>
        <v>#NAME?</v>
      </c>
      <c r="I106" s="1" t="s">
        <v>928</v>
      </c>
      <c r="J106" s="1" t="s">
        <v>929</v>
      </c>
      <c r="K106" s="1" t="s">
        <v>930</v>
      </c>
      <c r="L106" s="1" t="s">
        <v>931</v>
      </c>
      <c r="M106" s="1" t="s">
        <v>932</v>
      </c>
      <c r="N106" s="1" t="s">
        <v>933</v>
      </c>
      <c r="O106" s="1" t="s">
        <v>934</v>
      </c>
    </row>
    <row r="107" s="1" customFormat="1" spans="1:15">
      <c r="A107" s="1" t="s">
        <v>15</v>
      </c>
      <c r="B107" s="1" t="s">
        <v>935</v>
      </c>
      <c r="C107" s="1" t="s">
        <v>17</v>
      </c>
      <c r="D107" s="1" t="s">
        <v>300</v>
      </c>
      <c r="F107" s="1" t="s">
        <v>936</v>
      </c>
      <c r="G107" s="1" t="e">
        <f>-tor</f>
        <v>#NAME?</v>
      </c>
      <c r="I107" s="1" t="s">
        <v>937</v>
      </c>
      <c r="J107" s="1" t="s">
        <v>938</v>
      </c>
      <c r="K107" s="1" t="s">
        <v>939</v>
      </c>
      <c r="L107" s="1" t="s">
        <v>940</v>
      </c>
      <c r="M107" s="1" t="s">
        <v>941</v>
      </c>
      <c r="N107" s="1" t="s">
        <v>942</v>
      </c>
      <c r="O107" s="1" t="s">
        <v>943</v>
      </c>
    </row>
    <row r="108" s="1" customFormat="1" spans="1:15">
      <c r="A108" s="1" t="s">
        <v>15</v>
      </c>
      <c r="B108" s="1" t="s">
        <v>944</v>
      </c>
      <c r="C108" s="1" t="s">
        <v>37</v>
      </c>
      <c r="D108" s="1" t="s">
        <v>945</v>
      </c>
      <c r="F108" s="1" t="s">
        <v>946</v>
      </c>
      <c r="I108" s="1" t="s">
        <v>947</v>
      </c>
      <c r="J108" s="1" t="s">
        <v>948</v>
      </c>
      <c r="K108" s="1" t="s">
        <v>949</v>
      </c>
      <c r="L108" s="1" t="s">
        <v>950</v>
      </c>
      <c r="M108" s="1" t="s">
        <v>951</v>
      </c>
      <c r="N108" s="1" t="s">
        <v>952</v>
      </c>
      <c r="O108" s="1" t="s">
        <v>953</v>
      </c>
    </row>
    <row r="109" s="1" customFormat="1" spans="1:15">
      <c r="A109" s="1" t="s">
        <v>15</v>
      </c>
      <c r="B109" s="1" t="s">
        <v>954</v>
      </c>
      <c r="C109" s="1" t="s">
        <v>246</v>
      </c>
      <c r="D109" s="1" t="s">
        <v>529</v>
      </c>
      <c r="F109" s="1" t="s">
        <v>955</v>
      </c>
      <c r="G109" s="1" t="e">
        <f>-ate</f>
        <v>#NAME?</v>
      </c>
      <c r="I109" s="1" t="s">
        <v>956</v>
      </c>
      <c r="J109" s="1" t="s">
        <v>957</v>
      </c>
      <c r="K109" s="1" t="s">
        <v>958</v>
      </c>
      <c r="L109" s="1" t="s">
        <v>959</v>
      </c>
      <c r="M109" s="1" t="s">
        <v>960</v>
      </c>
      <c r="N109" s="1" t="s">
        <v>961</v>
      </c>
      <c r="O109" s="1" t="s">
        <v>962</v>
      </c>
    </row>
    <row r="110" s="1" customFormat="1" spans="1:15">
      <c r="A110" s="1" t="s">
        <v>15</v>
      </c>
      <c r="B110" s="1" t="s">
        <v>963</v>
      </c>
      <c r="C110" s="1" t="s">
        <v>63</v>
      </c>
      <c r="D110" s="1" t="s">
        <v>964</v>
      </c>
      <c r="E110" s="1" t="s">
        <v>965</v>
      </c>
      <c r="F110" s="1" t="s">
        <v>966</v>
      </c>
      <c r="I110" s="1" t="s">
        <v>967</v>
      </c>
      <c r="J110" s="1" t="s">
        <v>968</v>
      </c>
      <c r="K110" s="1" t="s">
        <v>969</v>
      </c>
      <c r="L110" s="1" t="s">
        <v>970</v>
      </c>
      <c r="M110" s="1" t="s">
        <v>971</v>
      </c>
      <c r="N110" s="1" t="s">
        <v>972</v>
      </c>
      <c r="O110" s="1" t="s">
        <v>973</v>
      </c>
    </row>
    <row r="111" s="1" customFormat="1" spans="1:15">
      <c r="A111" s="1" t="s">
        <v>15</v>
      </c>
      <c r="B111" s="1" t="s">
        <v>974</v>
      </c>
      <c r="C111" s="1" t="s">
        <v>17</v>
      </c>
      <c r="F111" s="1" t="s">
        <v>975</v>
      </c>
      <c r="G111" s="1" t="s">
        <v>976</v>
      </c>
      <c r="H111" s="1" t="e">
        <f>-logy</f>
        <v>#NAME?</v>
      </c>
      <c r="I111" s="1" t="s">
        <v>977</v>
      </c>
      <c r="J111" s="1" t="s">
        <v>978</v>
      </c>
      <c r="K111" s="1" t="s">
        <v>979</v>
      </c>
      <c r="L111" s="1" t="s">
        <v>980</v>
      </c>
      <c r="M111" s="1" t="s">
        <v>981</v>
      </c>
      <c r="N111" s="1" t="s">
        <v>982</v>
      </c>
      <c r="O111" s="1" t="s">
        <v>983</v>
      </c>
    </row>
    <row r="112" s="1" customFormat="1" spans="1:15">
      <c r="A112" s="1" t="s">
        <v>15</v>
      </c>
      <c r="B112" s="1" t="s">
        <v>984</v>
      </c>
      <c r="C112" s="1" t="s">
        <v>17</v>
      </c>
      <c r="D112" s="1" t="s">
        <v>985</v>
      </c>
      <c r="F112" s="1" t="s">
        <v>975</v>
      </c>
      <c r="G112" s="1" t="e">
        <f>-y</f>
        <v>#NAME?</v>
      </c>
      <c r="I112" s="1" t="s">
        <v>986</v>
      </c>
      <c r="J112" s="1" t="s">
        <v>987</v>
      </c>
      <c r="K112" s="1" t="s">
        <v>988</v>
      </c>
      <c r="L112" s="1" t="s">
        <v>989</v>
      </c>
      <c r="M112" s="1" t="s">
        <v>990</v>
      </c>
      <c r="N112" s="1" t="s">
        <v>991</v>
      </c>
      <c r="O112" s="1" t="s">
        <v>992</v>
      </c>
    </row>
    <row r="113" s="1" customFormat="1" spans="1:15">
      <c r="A113" s="1" t="s">
        <v>15</v>
      </c>
      <c r="B113" s="1" t="s">
        <v>993</v>
      </c>
      <c r="C113" s="1" t="s">
        <v>17</v>
      </c>
      <c r="D113" s="1" t="s">
        <v>994</v>
      </c>
      <c r="F113" s="1" t="s">
        <v>975</v>
      </c>
      <c r="G113" s="1" t="e">
        <f>-e</f>
        <v>#NAME?</v>
      </c>
      <c r="I113" s="1" t="s">
        <v>995</v>
      </c>
      <c r="J113" s="1" t="s">
        <v>996</v>
      </c>
      <c r="K113" s="1" t="s">
        <v>997</v>
      </c>
      <c r="L113" s="1" t="s">
        <v>998</v>
      </c>
      <c r="M113" s="1" t="s">
        <v>999</v>
      </c>
      <c r="N113" s="1" t="s">
        <v>1000</v>
      </c>
      <c r="O113" s="1" t="s">
        <v>1001</v>
      </c>
    </row>
    <row r="114" s="1" customFormat="1" spans="1:15">
      <c r="A114" s="1" t="s">
        <v>15</v>
      </c>
      <c r="B114" s="1" t="s">
        <v>1002</v>
      </c>
      <c r="C114" s="1" t="s">
        <v>17</v>
      </c>
      <c r="F114" s="1" t="s">
        <v>975</v>
      </c>
      <c r="G114" s="1" t="e">
        <f>-o-logy</f>
        <v>#NAME?</v>
      </c>
      <c r="H114" s="1" t="e">
        <f>-ist</f>
        <v>#NAME?</v>
      </c>
      <c r="I114" s="1" t="s">
        <v>1003</v>
      </c>
      <c r="J114" s="1" t="s">
        <v>1004</v>
      </c>
      <c r="K114" s="1" t="s">
        <v>1005</v>
      </c>
      <c r="L114" s="1" t="s">
        <v>1006</v>
      </c>
      <c r="M114" s="1" t="s">
        <v>1007</v>
      </c>
      <c r="N114" s="1" t="s">
        <v>1008</v>
      </c>
      <c r="O114" s="1" t="s">
        <v>1009</v>
      </c>
    </row>
    <row r="115" s="1" customFormat="1" spans="1:15">
      <c r="A115" s="1" t="s">
        <v>15</v>
      </c>
      <c r="B115" s="1" t="s">
        <v>1010</v>
      </c>
      <c r="C115" s="1" t="s">
        <v>27</v>
      </c>
      <c r="F115" s="1" t="s">
        <v>975</v>
      </c>
      <c r="G115" s="1" t="e">
        <f>-oid</f>
        <v>#NAME?</v>
      </c>
      <c r="I115" s="1" t="s">
        <v>1011</v>
      </c>
      <c r="J115" s="1" t="s">
        <v>1012</v>
      </c>
      <c r="K115" s="1" t="s">
        <v>1013</v>
      </c>
      <c r="L115" s="1" t="s">
        <v>1014</v>
      </c>
      <c r="M115" s="1" t="s">
        <v>1015</v>
      </c>
      <c r="N115" s="1" t="s">
        <v>1016</v>
      </c>
      <c r="O115" s="1" t="s">
        <v>1017</v>
      </c>
    </row>
    <row r="116" s="1" customFormat="1" spans="1:15">
      <c r="A116" s="1" t="s">
        <v>15</v>
      </c>
      <c r="B116" s="1" t="s">
        <v>1018</v>
      </c>
      <c r="C116" s="1" t="s">
        <v>17</v>
      </c>
      <c r="D116" s="1" t="s">
        <v>985</v>
      </c>
      <c r="F116" s="1" t="s">
        <v>975</v>
      </c>
      <c r="G116" s="1" t="e">
        <f>-ist</f>
        <v>#NAME?</v>
      </c>
      <c r="I116" s="1" t="s">
        <v>1019</v>
      </c>
      <c r="J116" s="1" t="s">
        <v>1020</v>
      </c>
      <c r="K116" s="1" t="s">
        <v>1021</v>
      </c>
      <c r="L116" s="1" t="s">
        <v>1022</v>
      </c>
      <c r="M116" s="1" t="s">
        <v>1023</v>
      </c>
      <c r="N116" s="1" t="s">
        <v>1024</v>
      </c>
      <c r="O116" s="1" t="s">
        <v>1025</v>
      </c>
    </row>
    <row r="117" s="1" customFormat="1" spans="1:15">
      <c r="A117" s="1" t="s">
        <v>15</v>
      </c>
      <c r="B117" s="1" t="s">
        <v>1026</v>
      </c>
      <c r="C117" s="1" t="s">
        <v>37</v>
      </c>
      <c r="F117" s="1" t="s">
        <v>975</v>
      </c>
      <c r="G117" s="1" t="e">
        <f>-o-centr</f>
        <v>#NAME?</v>
      </c>
      <c r="H117" s="1" t="e">
        <f>-ic</f>
        <v>#NAME?</v>
      </c>
      <c r="I117" s="1" t="s">
        <v>1027</v>
      </c>
      <c r="J117" s="1" t="s">
        <v>1028</v>
      </c>
      <c r="K117" s="1" t="s">
        <v>1029</v>
      </c>
      <c r="L117" s="1" t="s">
        <v>1030</v>
      </c>
      <c r="M117" s="1" t="s">
        <v>1031</v>
      </c>
      <c r="N117" s="1" t="s">
        <v>1032</v>
      </c>
      <c r="O117" s="1" t="s">
        <v>1033</v>
      </c>
    </row>
    <row r="118" s="1" customFormat="1" spans="1:15">
      <c r="A118" s="1" t="s">
        <v>15</v>
      </c>
      <c r="B118" s="1" t="s">
        <v>1034</v>
      </c>
      <c r="C118" s="1" t="s">
        <v>17</v>
      </c>
      <c r="F118" s="1" t="s">
        <v>975</v>
      </c>
      <c r="G118" s="1" t="e">
        <f>-o-morph</f>
        <v>#NAME?</v>
      </c>
      <c r="H118" s="1" t="e">
        <f>-ism</f>
        <v>#NAME?</v>
      </c>
      <c r="I118" s="1" t="s">
        <v>1035</v>
      </c>
      <c r="J118" s="1" t="s">
        <v>1036</v>
      </c>
      <c r="K118" s="1" t="s">
        <v>1037</v>
      </c>
      <c r="L118" s="1" t="s">
        <v>1038</v>
      </c>
      <c r="M118" s="1" t="s">
        <v>1039</v>
      </c>
      <c r="N118" s="1" t="s">
        <v>1040</v>
      </c>
      <c r="O118" s="1" t="s">
        <v>1041</v>
      </c>
    </row>
    <row r="119" s="1" customFormat="1" spans="1:15">
      <c r="A119" s="1" t="s">
        <v>15</v>
      </c>
      <c r="B119" s="1" t="s">
        <v>1042</v>
      </c>
      <c r="C119" s="1" t="s">
        <v>37</v>
      </c>
      <c r="F119" s="1" t="s">
        <v>975</v>
      </c>
      <c r="G119" s="1" t="e">
        <f>-o-gen</f>
        <v>#NAME?</v>
      </c>
      <c r="H119" s="1" t="e">
        <f>-ic</f>
        <v>#NAME?</v>
      </c>
      <c r="I119" s="1" t="s">
        <v>1043</v>
      </c>
      <c r="J119" s="1" t="s">
        <v>1044</v>
      </c>
      <c r="K119" s="1" t="s">
        <v>1045</v>
      </c>
      <c r="L119" s="1" t="s">
        <v>1046</v>
      </c>
      <c r="M119" s="1" t="s">
        <v>1047</v>
      </c>
      <c r="N119" s="1" t="s">
        <v>1048</v>
      </c>
      <c r="O119" s="1" t="s">
        <v>1049</v>
      </c>
    </row>
    <row r="120" s="1" customFormat="1" spans="1:15">
      <c r="A120" s="1" t="s">
        <v>15</v>
      </c>
      <c r="B120" s="1" t="s">
        <v>1050</v>
      </c>
      <c r="C120" s="1" t="s">
        <v>37</v>
      </c>
      <c r="D120" s="1" t="s">
        <v>994</v>
      </c>
      <c r="F120" s="1" t="s">
        <v>975</v>
      </c>
      <c r="G120" s="1" t="e">
        <f>-ic</f>
        <v>#NAME?</v>
      </c>
      <c r="I120" s="1" t="s">
        <v>1051</v>
      </c>
      <c r="J120" s="1" t="s">
        <v>1052</v>
      </c>
      <c r="K120" s="1" t="s">
        <v>1053</v>
      </c>
      <c r="L120" s="1" t="s">
        <v>1054</v>
      </c>
      <c r="M120" s="1" t="s">
        <v>1055</v>
      </c>
      <c r="N120" s="1" t="s">
        <v>1056</v>
      </c>
      <c r="O120" s="1" t="s">
        <v>1057</v>
      </c>
    </row>
    <row r="121" s="1" customFormat="1" spans="1:15">
      <c r="A121" s="1" t="s">
        <v>15</v>
      </c>
      <c r="B121" s="1" t="s">
        <v>1058</v>
      </c>
      <c r="C121" s="1" t="s">
        <v>37</v>
      </c>
      <c r="D121" s="1" t="s">
        <v>300</v>
      </c>
      <c r="F121" s="1" t="s">
        <v>567</v>
      </c>
      <c r="G121" s="1" t="e">
        <f>-ous</f>
        <v>#NAME?</v>
      </c>
      <c r="I121" s="1" t="s">
        <v>1059</v>
      </c>
      <c r="J121" s="1" t="s">
        <v>1060</v>
      </c>
      <c r="K121" s="1" t="s">
        <v>1061</v>
      </c>
      <c r="L121" s="1" t="s">
        <v>1062</v>
      </c>
      <c r="M121" s="1" t="s">
        <v>1063</v>
      </c>
      <c r="N121" s="1" t="s">
        <v>1064</v>
      </c>
      <c r="O121" s="1" t="s">
        <v>1065</v>
      </c>
    </row>
    <row r="122" s="1" customFormat="1" spans="1:15">
      <c r="A122" s="1" t="s">
        <v>15</v>
      </c>
      <c r="B122" s="1" t="s">
        <v>299</v>
      </c>
      <c r="C122" s="1" t="s">
        <v>17</v>
      </c>
      <c r="D122" s="1" t="s">
        <v>300</v>
      </c>
      <c r="F122" s="1" t="s">
        <v>291</v>
      </c>
      <c r="G122" s="1" t="e">
        <f>-y</f>
        <v>#NAME?</v>
      </c>
      <c r="I122" s="1" t="s">
        <v>1066</v>
      </c>
      <c r="J122" s="1" t="s">
        <v>302</v>
      </c>
      <c r="K122" s="1" t="s">
        <v>1067</v>
      </c>
      <c r="L122" s="1" t="s">
        <v>1068</v>
      </c>
      <c r="M122" s="1" t="s">
        <v>1069</v>
      </c>
      <c r="N122" s="1" t="s">
        <v>1070</v>
      </c>
      <c r="O122" s="1" t="s">
        <v>1071</v>
      </c>
    </row>
    <row r="123" s="1" customFormat="1" spans="1:15">
      <c r="A123" s="1" t="s">
        <v>15</v>
      </c>
      <c r="B123" s="1" t="s">
        <v>1072</v>
      </c>
      <c r="C123" s="1" t="s">
        <v>17</v>
      </c>
      <c r="D123" s="1" t="s">
        <v>300</v>
      </c>
      <c r="F123" s="1" t="s">
        <v>1073</v>
      </c>
      <c r="G123" s="1" t="e">
        <f>-ia</f>
        <v>#NAME?</v>
      </c>
      <c r="I123" s="1" t="s">
        <v>1074</v>
      </c>
      <c r="J123" s="1" t="s">
        <v>1075</v>
      </c>
      <c r="K123" s="1" t="s">
        <v>1076</v>
      </c>
      <c r="L123" s="1" t="s">
        <v>1077</v>
      </c>
      <c r="M123" s="1" t="s">
        <v>1078</v>
      </c>
      <c r="N123" s="1" t="s">
        <v>1079</v>
      </c>
      <c r="O123" s="1" t="s">
        <v>1080</v>
      </c>
    </row>
    <row r="124" s="1" customFormat="1" spans="1:15">
      <c r="A124" s="1" t="s">
        <v>15</v>
      </c>
      <c r="B124" s="1" t="s">
        <v>1081</v>
      </c>
      <c r="C124" s="1" t="s">
        <v>37</v>
      </c>
      <c r="D124" s="1" t="s">
        <v>300</v>
      </c>
      <c r="F124" s="1" t="s">
        <v>1082</v>
      </c>
      <c r="G124" s="1" t="e">
        <f>-ic</f>
        <v>#NAME?</v>
      </c>
      <c r="I124" s="1" t="s">
        <v>1083</v>
      </c>
      <c r="J124" s="1" t="s">
        <v>1084</v>
      </c>
      <c r="K124" s="1" t="s">
        <v>1085</v>
      </c>
      <c r="L124" s="1" t="s">
        <v>1086</v>
      </c>
      <c r="M124" s="1" t="s">
        <v>1087</v>
      </c>
      <c r="N124" s="1" t="s">
        <v>1088</v>
      </c>
      <c r="O124" s="1" t="s">
        <v>1089</v>
      </c>
    </row>
    <row r="125" s="1" customFormat="1" spans="1:15">
      <c r="A125" s="1" t="s">
        <v>15</v>
      </c>
      <c r="B125" s="1" t="s">
        <v>1090</v>
      </c>
      <c r="C125" s="1" t="s">
        <v>721</v>
      </c>
      <c r="D125" s="1" t="s">
        <v>300</v>
      </c>
      <c r="F125" s="1" t="s">
        <v>1091</v>
      </c>
      <c r="G125" s="1" t="e">
        <f>-ic</f>
        <v>#NAME?</v>
      </c>
      <c r="I125" s="1" t="s">
        <v>1092</v>
      </c>
      <c r="J125" s="1" t="s">
        <v>1093</v>
      </c>
      <c r="K125" s="1" t="s">
        <v>1094</v>
      </c>
      <c r="L125" s="1" t="s">
        <v>1095</v>
      </c>
      <c r="M125" s="1" t="s">
        <v>1096</v>
      </c>
      <c r="N125" s="1" t="s">
        <v>1097</v>
      </c>
      <c r="O125" s="1" t="s">
        <v>1098</v>
      </c>
    </row>
    <row r="126" s="1" customFormat="1" spans="1:15">
      <c r="A126" s="1" t="s">
        <v>15</v>
      </c>
      <c r="B126" s="1" t="s">
        <v>1099</v>
      </c>
      <c r="C126" s="1" t="s">
        <v>37</v>
      </c>
      <c r="D126" s="1" t="s">
        <v>300</v>
      </c>
      <c r="F126" s="1" t="s">
        <v>1100</v>
      </c>
      <c r="G126" s="1" t="e">
        <f>-ous</f>
        <v>#NAME?</v>
      </c>
      <c r="I126" s="1" t="s">
        <v>1101</v>
      </c>
      <c r="J126" s="1" t="s">
        <v>1102</v>
      </c>
      <c r="K126" s="1" t="s">
        <v>1103</v>
      </c>
      <c r="L126" s="1" t="s">
        <v>1104</v>
      </c>
      <c r="M126" s="1" t="s">
        <v>1105</v>
      </c>
      <c r="N126" s="1" t="s">
        <v>1106</v>
      </c>
      <c r="O126" s="1" t="s">
        <v>1107</v>
      </c>
    </row>
    <row r="127" s="1" customFormat="1" spans="1:15">
      <c r="A127" s="1" t="s">
        <v>15</v>
      </c>
      <c r="B127" s="1" t="s">
        <v>1108</v>
      </c>
      <c r="C127" s="1" t="s">
        <v>721</v>
      </c>
      <c r="D127" s="1" t="s">
        <v>300</v>
      </c>
      <c r="F127" s="1" t="s">
        <v>1109</v>
      </c>
      <c r="G127" s="1" t="e">
        <f>-ic</f>
        <v>#NAME?</v>
      </c>
      <c r="I127" s="1" t="s">
        <v>1110</v>
      </c>
      <c r="J127" s="1" t="s">
        <v>1111</v>
      </c>
      <c r="K127" s="1" t="s">
        <v>1112</v>
      </c>
      <c r="L127" s="1" t="s">
        <v>1113</v>
      </c>
      <c r="M127" s="1" t="s">
        <v>1114</v>
      </c>
      <c r="N127" s="1" t="s">
        <v>1115</v>
      </c>
      <c r="O127" s="1" t="s">
        <v>1116</v>
      </c>
    </row>
    <row r="128" s="1" customFormat="1" spans="1:15">
      <c r="A128" s="1" t="s">
        <v>15</v>
      </c>
      <c r="B128" s="1" t="s">
        <v>1117</v>
      </c>
      <c r="C128" s="1" t="s">
        <v>37</v>
      </c>
      <c r="D128" s="1" t="s">
        <v>300</v>
      </c>
      <c r="F128" s="1" t="s">
        <v>1118</v>
      </c>
      <c r="G128" s="1" t="e">
        <f>-ous</f>
        <v>#NAME?</v>
      </c>
      <c r="I128" s="1" t="s">
        <v>1119</v>
      </c>
      <c r="J128" s="1" t="s">
        <v>1120</v>
      </c>
      <c r="K128" s="1" t="s">
        <v>1121</v>
      </c>
      <c r="L128" s="1" t="s">
        <v>1122</v>
      </c>
      <c r="M128" s="1" t="s">
        <v>1123</v>
      </c>
      <c r="N128" s="1" t="s">
        <v>1124</v>
      </c>
      <c r="O128" s="1" t="s">
        <v>1125</v>
      </c>
    </row>
    <row r="129" s="1" customFormat="1" spans="1:15">
      <c r="A129" s="1" t="s">
        <v>15</v>
      </c>
      <c r="B129" s="1" t="s">
        <v>1126</v>
      </c>
      <c r="C129" s="1" t="s">
        <v>17</v>
      </c>
      <c r="F129" s="1" t="s">
        <v>1127</v>
      </c>
      <c r="G129" s="1" t="e">
        <f>-oid</f>
        <v>#NAME?</v>
      </c>
      <c r="I129" s="1" t="s">
        <v>1128</v>
      </c>
      <c r="K129" s="1" t="s">
        <v>1129</v>
      </c>
      <c r="L129" s="1" t="s">
        <v>1130</v>
      </c>
      <c r="M129" s="1" t="s">
        <v>1131</v>
      </c>
      <c r="N129" s="1" t="s">
        <v>1132</v>
      </c>
      <c r="O129" s="1" t="s">
        <v>1133</v>
      </c>
    </row>
    <row r="130" s="1" customFormat="1" spans="1:15">
      <c r="A130" s="1" t="s">
        <v>15</v>
      </c>
      <c r="B130" s="1" t="s">
        <v>1134</v>
      </c>
      <c r="C130" s="1" t="s">
        <v>17</v>
      </c>
      <c r="F130" s="1" t="s">
        <v>1135</v>
      </c>
      <c r="G130" s="1" t="e">
        <f>-gen</f>
        <v>#NAME?</v>
      </c>
      <c r="I130" s="1" t="s">
        <v>1136</v>
      </c>
      <c r="K130" s="1" t="s">
        <v>1137</v>
      </c>
      <c r="L130" s="1" t="s">
        <v>1138</v>
      </c>
      <c r="M130" s="1" t="s">
        <v>1139</v>
      </c>
      <c r="N130" s="1" t="s">
        <v>1140</v>
      </c>
      <c r="O130" s="1" t="s">
        <v>1141</v>
      </c>
    </row>
    <row r="131" s="1" customFormat="1" spans="1:15">
      <c r="A131" s="1" t="s">
        <v>15</v>
      </c>
      <c r="B131" s="1" t="s">
        <v>1142</v>
      </c>
      <c r="C131" s="1" t="s">
        <v>37</v>
      </c>
      <c r="F131" s="1" t="s">
        <v>1135</v>
      </c>
      <c r="G131" s="1" t="s">
        <v>1143</v>
      </c>
      <c r="H131" s="1" t="e">
        <f>-ous</f>
        <v>#NAME?</v>
      </c>
      <c r="I131" s="1" t="s">
        <v>1144</v>
      </c>
      <c r="K131" s="1" t="s">
        <v>1145</v>
      </c>
      <c r="L131" s="1" t="s">
        <v>1146</v>
      </c>
      <c r="M131" s="1" t="s">
        <v>1147</v>
      </c>
      <c r="N131" s="1" t="s">
        <v>1148</v>
      </c>
      <c r="O131" s="1" t="s">
        <v>1149</v>
      </c>
    </row>
    <row r="132" s="1" customFormat="1" spans="1:15">
      <c r="A132" s="1" t="s">
        <v>15</v>
      </c>
      <c r="B132" s="1" t="s">
        <v>1150</v>
      </c>
      <c r="C132" s="1" t="s">
        <v>17</v>
      </c>
      <c r="D132" s="1" t="s">
        <v>1151</v>
      </c>
      <c r="F132" s="1" t="s">
        <v>1127</v>
      </c>
      <c r="G132" s="1" t="e">
        <f>-y</f>
        <v>#NAME?</v>
      </c>
      <c r="I132" s="1" t="s">
        <v>1152</v>
      </c>
      <c r="K132" s="1" t="s">
        <v>1153</v>
      </c>
      <c r="L132" s="1" t="s">
        <v>1154</v>
      </c>
      <c r="M132" s="1" t="s">
        <v>1155</v>
      </c>
      <c r="N132" s="1" t="s">
        <v>1156</v>
      </c>
      <c r="O132" s="1" t="s">
        <v>1157</v>
      </c>
    </row>
    <row r="133" s="1" customFormat="1" spans="1:15">
      <c r="A133" s="1" t="s">
        <v>15</v>
      </c>
      <c r="B133" s="1" t="s">
        <v>1158</v>
      </c>
      <c r="C133" s="1" t="s">
        <v>246</v>
      </c>
      <c r="D133" s="1" t="s">
        <v>985</v>
      </c>
      <c r="F133" s="1" t="s">
        <v>1127</v>
      </c>
      <c r="I133" s="1" t="s">
        <v>1159</v>
      </c>
      <c r="K133" s="1" t="s">
        <v>1160</v>
      </c>
      <c r="L133" s="1" t="s">
        <v>1161</v>
      </c>
      <c r="M133" s="1" t="s">
        <v>1162</v>
      </c>
      <c r="N133" s="1" t="s">
        <v>1163</v>
      </c>
      <c r="O133" s="1" t="s">
        <v>1164</v>
      </c>
    </row>
    <row r="134" s="1" customFormat="1" spans="1:15">
      <c r="A134" s="1" t="s">
        <v>15</v>
      </c>
      <c r="B134" s="1" t="s">
        <v>1165</v>
      </c>
      <c r="C134" s="1" t="s">
        <v>17</v>
      </c>
      <c r="F134" s="1" t="s">
        <v>1135</v>
      </c>
      <c r="G134" s="1" t="e">
        <f>-phobia</f>
        <v>#NAME?</v>
      </c>
      <c r="I134" s="1" t="s">
        <v>1166</v>
      </c>
      <c r="K134" s="1" t="s">
        <v>1167</v>
      </c>
      <c r="L134" s="1" t="s">
        <v>1168</v>
      </c>
      <c r="M134" s="1" t="s">
        <v>1169</v>
      </c>
      <c r="N134" s="1" t="s">
        <v>1170</v>
      </c>
      <c r="O134" s="1" t="s">
        <v>1171</v>
      </c>
    </row>
    <row r="135" s="1" customFormat="1" spans="1:15">
      <c r="A135" s="1" t="s">
        <v>15</v>
      </c>
      <c r="B135" s="1" t="s">
        <v>1172</v>
      </c>
      <c r="C135" s="1" t="s">
        <v>17</v>
      </c>
      <c r="F135" s="1" t="s">
        <v>1135</v>
      </c>
      <c r="G135" s="1" t="e">
        <f>-logy</f>
        <v>#NAME?</v>
      </c>
      <c r="I135" s="1" t="s">
        <v>1173</v>
      </c>
      <c r="K135" s="1" t="s">
        <v>1174</v>
      </c>
      <c r="L135" s="1" t="s">
        <v>1175</v>
      </c>
      <c r="M135" s="1" t="s">
        <v>1176</v>
      </c>
      <c r="N135" s="1" t="s">
        <v>1177</v>
      </c>
      <c r="O135" s="1" t="s">
        <v>1178</v>
      </c>
    </row>
    <row r="136" s="1" customFormat="1" spans="1:15">
      <c r="A136" s="1" t="s">
        <v>15</v>
      </c>
      <c r="B136" s="1" t="s">
        <v>1179</v>
      </c>
      <c r="C136" s="1" t="s">
        <v>37</v>
      </c>
      <c r="F136" s="1" t="s">
        <v>1135</v>
      </c>
      <c r="G136" s="1" t="s">
        <v>1180</v>
      </c>
      <c r="H136" s="1" t="e">
        <f>-ic</f>
        <v>#NAME?</v>
      </c>
      <c r="I136" s="1" t="s">
        <v>1181</v>
      </c>
      <c r="K136" s="1" t="s">
        <v>1182</v>
      </c>
      <c r="L136" s="1" t="s">
        <v>1183</v>
      </c>
      <c r="M136" s="1" t="s">
        <v>1184</v>
      </c>
      <c r="N136" s="1" t="s">
        <v>1185</v>
      </c>
      <c r="O136" s="1" t="s">
        <v>1186</v>
      </c>
    </row>
    <row r="137" s="1" customFormat="1" spans="1:15">
      <c r="A137" s="1" t="s">
        <v>15</v>
      </c>
      <c r="B137" s="1" t="s">
        <v>1187</v>
      </c>
      <c r="C137" s="1" t="s">
        <v>17</v>
      </c>
      <c r="F137" s="1" t="s">
        <v>1135</v>
      </c>
      <c r="G137" s="1" t="e">
        <f>-_xleta.pause</f>
        <v>#VALUE!</v>
      </c>
      <c r="I137" s="1" t="s">
        <v>1188</v>
      </c>
      <c r="K137" s="1" t="s">
        <v>1189</v>
      </c>
      <c r="L137" s="1" t="s">
        <v>1190</v>
      </c>
      <c r="M137" s="1" t="s">
        <v>1191</v>
      </c>
      <c r="N137" s="1" t="s">
        <v>1192</v>
      </c>
      <c r="O137" s="1" t="s">
        <v>1193</v>
      </c>
    </row>
    <row r="138" s="1" customFormat="1" spans="1:15">
      <c r="A138" s="1" t="s">
        <v>15</v>
      </c>
      <c r="B138" s="1" t="s">
        <v>1194</v>
      </c>
      <c r="C138" s="1" t="s">
        <v>17</v>
      </c>
      <c r="D138" s="1" t="s">
        <v>994</v>
      </c>
      <c r="F138" s="1" t="s">
        <v>1127</v>
      </c>
      <c r="G138" s="1" t="e">
        <f>-y</f>
        <v>#NAME?</v>
      </c>
      <c r="I138" s="1" t="s">
        <v>1195</v>
      </c>
      <c r="K138" s="1" t="s">
        <v>1196</v>
      </c>
      <c r="L138" s="1" t="s">
        <v>1197</v>
      </c>
      <c r="M138" s="1" t="s">
        <v>1198</v>
      </c>
      <c r="N138" s="1" t="s">
        <v>1199</v>
      </c>
      <c r="O138" s="1" t="s">
        <v>1200</v>
      </c>
    </row>
    <row r="139" s="1" customFormat="1" spans="1:15">
      <c r="A139" s="1" t="s">
        <v>15</v>
      </c>
      <c r="B139" s="1" t="s">
        <v>1201</v>
      </c>
      <c r="C139" s="1" t="s">
        <v>17</v>
      </c>
      <c r="F139" s="1" t="s">
        <v>1202</v>
      </c>
      <c r="G139" s="1" t="e">
        <f>-al</f>
        <v>#NAME?</v>
      </c>
      <c r="I139" s="1" t="s">
        <v>1203</v>
      </c>
      <c r="J139" s="1" t="s">
        <v>1204</v>
      </c>
      <c r="K139" s="1" t="s">
        <v>1205</v>
      </c>
      <c r="L139" s="1" t="s">
        <v>1206</v>
      </c>
      <c r="M139" s="1" t="s">
        <v>1207</v>
      </c>
      <c r="N139" s="1" t="s">
        <v>1208</v>
      </c>
      <c r="O139" s="1" t="s">
        <v>1209</v>
      </c>
    </row>
    <row r="140" s="1" customFormat="1" spans="1:15">
      <c r="A140" s="1" t="s">
        <v>15</v>
      </c>
      <c r="B140" s="1" t="s">
        <v>1210</v>
      </c>
      <c r="C140" s="1" t="s">
        <v>1211</v>
      </c>
      <c r="F140" s="1" t="s">
        <v>1202</v>
      </c>
      <c r="G140" s="1" t="e">
        <f>-ate</f>
        <v>#NAME?</v>
      </c>
      <c r="I140" s="1" t="s">
        <v>1212</v>
      </c>
      <c r="J140" s="1" t="s">
        <v>1213</v>
      </c>
      <c r="K140" s="1" t="s">
        <v>1214</v>
      </c>
      <c r="L140" s="1" t="s">
        <v>1215</v>
      </c>
      <c r="M140" s="1" t="s">
        <v>1216</v>
      </c>
      <c r="N140" s="1" t="s">
        <v>1217</v>
      </c>
      <c r="O140" s="1" t="s">
        <v>1218</v>
      </c>
    </row>
    <row r="141" s="1" customFormat="1" spans="1:15">
      <c r="A141" s="1" t="s">
        <v>15</v>
      </c>
      <c r="B141" s="1" t="s">
        <v>1219</v>
      </c>
      <c r="C141" s="1" t="s">
        <v>17</v>
      </c>
      <c r="F141" s="1" t="s">
        <v>1202</v>
      </c>
      <c r="G141" s="1" t="e">
        <f>-ate</f>
        <v>#NAME?</v>
      </c>
      <c r="H141" s="1" t="e">
        <f>-ion</f>
        <v>#NAME?</v>
      </c>
      <c r="I141" s="1" t="s">
        <v>1220</v>
      </c>
      <c r="J141" s="1" t="s">
        <v>1221</v>
      </c>
      <c r="K141" s="1" t="s">
        <v>1222</v>
      </c>
      <c r="L141" s="1" t="s">
        <v>1223</v>
      </c>
      <c r="M141" s="1" t="s">
        <v>1224</v>
      </c>
      <c r="N141" s="1" t="s">
        <v>1225</v>
      </c>
      <c r="O141" s="1" t="s">
        <v>1226</v>
      </c>
    </row>
    <row r="142" s="1" customFormat="1" spans="1:15">
      <c r="A142" s="1" t="s">
        <v>15</v>
      </c>
      <c r="B142" s="1" t="s">
        <v>1227</v>
      </c>
      <c r="C142" s="1" t="s">
        <v>37</v>
      </c>
      <c r="D142" s="1" t="s">
        <v>80</v>
      </c>
      <c r="F142" s="1" t="s">
        <v>1202</v>
      </c>
      <c r="G142" s="1" t="e">
        <f>-ate</f>
        <v>#NAME?</v>
      </c>
      <c r="I142" s="1" t="s">
        <v>1228</v>
      </c>
      <c r="J142" s="1" t="s">
        <v>1229</v>
      </c>
      <c r="K142" s="1" t="s">
        <v>1230</v>
      </c>
      <c r="L142" s="1" t="s">
        <v>1231</v>
      </c>
      <c r="M142" s="1" t="s">
        <v>1232</v>
      </c>
      <c r="N142" s="1" t="s">
        <v>1233</v>
      </c>
      <c r="O142" s="1" t="s">
        <v>1234</v>
      </c>
    </row>
    <row r="143" s="1" customFormat="1" spans="1:15">
      <c r="A143" s="1" t="s">
        <v>15</v>
      </c>
      <c r="B143" s="1" t="s">
        <v>1235</v>
      </c>
      <c r="C143" s="1" t="s">
        <v>37</v>
      </c>
      <c r="D143" s="1" t="s">
        <v>1236</v>
      </c>
      <c r="F143" s="1" t="s">
        <v>1202</v>
      </c>
      <c r="G143" s="1" t="e">
        <f>-ous</f>
        <v>#NAME?</v>
      </c>
      <c r="I143" s="1" t="s">
        <v>1237</v>
      </c>
      <c r="J143" s="1" t="s">
        <v>1238</v>
      </c>
      <c r="K143" s="1" t="s">
        <v>1239</v>
      </c>
      <c r="L143" s="1" t="s">
        <v>1240</v>
      </c>
      <c r="M143" s="1" t="s">
        <v>1241</v>
      </c>
      <c r="N143" s="1" t="s">
        <v>1242</v>
      </c>
      <c r="O143" s="1" t="s">
        <v>1243</v>
      </c>
    </row>
    <row r="144" s="1" customFormat="1" spans="1:15">
      <c r="A144" s="1" t="s">
        <v>15</v>
      </c>
      <c r="B144" s="1" t="s">
        <v>1244</v>
      </c>
      <c r="C144" s="1" t="s">
        <v>17</v>
      </c>
      <c r="F144" s="1" t="s">
        <v>1202</v>
      </c>
      <c r="G144" s="1" t="e">
        <f>-os</f>
        <v>#NAME?</v>
      </c>
      <c r="H144" s="1" t="e">
        <f>-ity</f>
        <v>#NAME?</v>
      </c>
      <c r="I144" s="1" t="s">
        <v>1245</v>
      </c>
      <c r="J144" s="1" t="s">
        <v>1246</v>
      </c>
      <c r="K144" s="1" t="s">
        <v>1247</v>
      </c>
      <c r="L144" s="1" t="s">
        <v>1248</v>
      </c>
      <c r="M144" s="1" t="s">
        <v>1249</v>
      </c>
      <c r="N144" s="1" t="s">
        <v>1250</v>
      </c>
      <c r="O144" s="1" t="s">
        <v>1251</v>
      </c>
    </row>
    <row r="145" s="1" customFormat="1" spans="1:15">
      <c r="A145" s="1" t="s">
        <v>15</v>
      </c>
      <c r="B145" s="1" t="s">
        <v>1252</v>
      </c>
      <c r="C145" s="1" t="s">
        <v>17</v>
      </c>
      <c r="D145" s="1" t="s">
        <v>1253</v>
      </c>
      <c r="F145" s="1" t="s">
        <v>1202</v>
      </c>
      <c r="G145" s="1" t="e">
        <f>-ity</f>
        <v>#NAME?</v>
      </c>
      <c r="I145" s="1" t="s">
        <v>1254</v>
      </c>
      <c r="J145" s="1" t="s">
        <v>1255</v>
      </c>
      <c r="K145" s="1" t="s">
        <v>1256</v>
      </c>
      <c r="L145" s="1" t="s">
        <v>1257</v>
      </c>
      <c r="M145" s="1" t="s">
        <v>1258</v>
      </c>
      <c r="N145" s="1" t="s">
        <v>1259</v>
      </c>
      <c r="O145" s="1" t="s">
        <v>1260</v>
      </c>
    </row>
    <row r="146" s="1" customFormat="1" spans="1:15">
      <c r="A146" s="1" t="s">
        <v>15</v>
      </c>
      <c r="B146" s="1" t="s">
        <v>1261</v>
      </c>
      <c r="C146" s="1" t="s">
        <v>37</v>
      </c>
      <c r="D146" s="1" t="s">
        <v>1262</v>
      </c>
      <c r="F146" s="1" t="s">
        <v>1202</v>
      </c>
      <c r="G146" s="1" t="e">
        <f>-ous</f>
        <v>#NAME?</v>
      </c>
      <c r="I146" s="1" t="s">
        <v>1263</v>
      </c>
      <c r="J146" s="1" t="s">
        <v>1264</v>
      </c>
      <c r="K146" s="1" t="s">
        <v>1265</v>
      </c>
      <c r="L146" s="1" t="s">
        <v>1266</v>
      </c>
      <c r="M146" s="1" t="s">
        <v>1267</v>
      </c>
      <c r="N146" s="1" t="s">
        <v>1268</v>
      </c>
      <c r="O146" s="1" t="s">
        <v>1269</v>
      </c>
    </row>
    <row r="147" s="1" customFormat="1" spans="1:15">
      <c r="A147" s="1" t="s">
        <v>15</v>
      </c>
      <c r="B147" s="1" t="s">
        <v>1270</v>
      </c>
      <c r="C147" s="1" t="s">
        <v>246</v>
      </c>
      <c r="D147" s="1" t="s">
        <v>1271</v>
      </c>
      <c r="F147" s="1" t="s">
        <v>1202</v>
      </c>
      <c r="G147" s="1" t="e">
        <f>-ate</f>
        <v>#NAME?</v>
      </c>
      <c r="I147" s="1" t="s">
        <v>1272</v>
      </c>
      <c r="J147" s="1" t="s">
        <v>1273</v>
      </c>
      <c r="K147" s="1" t="s">
        <v>1274</v>
      </c>
      <c r="L147" s="1" t="s">
        <v>1275</v>
      </c>
      <c r="M147" s="1" t="s">
        <v>1276</v>
      </c>
      <c r="N147" s="1" t="s">
        <v>1277</v>
      </c>
      <c r="O147" s="1" t="s">
        <v>1278</v>
      </c>
    </row>
    <row r="148" s="1" customFormat="1" spans="1:15">
      <c r="A148" s="1" t="s">
        <v>15</v>
      </c>
      <c r="B148" s="1" t="s">
        <v>1279</v>
      </c>
      <c r="C148" s="1" t="s">
        <v>37</v>
      </c>
      <c r="D148" s="1" t="s">
        <v>1280</v>
      </c>
      <c r="F148" s="1" t="s">
        <v>1281</v>
      </c>
      <c r="G148" s="1" t="e">
        <f>-ous</f>
        <v>#NAME?</v>
      </c>
      <c r="I148" s="1" t="s">
        <v>1282</v>
      </c>
      <c r="J148" s="1" t="s">
        <v>1283</v>
      </c>
      <c r="K148" s="1" t="s">
        <v>1284</v>
      </c>
      <c r="L148" s="1" t="s">
        <v>1285</v>
      </c>
      <c r="M148" s="1" t="s">
        <v>1286</v>
      </c>
      <c r="N148" s="1" t="s">
        <v>1287</v>
      </c>
      <c r="O148" s="1" t="s">
        <v>1288</v>
      </c>
    </row>
    <row r="149" s="1" customFormat="1" spans="1:15">
      <c r="A149" s="1" t="s">
        <v>15</v>
      </c>
      <c r="B149" s="1" t="s">
        <v>1289</v>
      </c>
      <c r="C149" s="1" t="s">
        <v>17</v>
      </c>
      <c r="D149" s="1" t="s">
        <v>1290</v>
      </c>
      <c r="F149" s="1" t="s">
        <v>1291</v>
      </c>
      <c r="G149" s="1" t="e">
        <f>-ion</f>
        <v>#NAME?</v>
      </c>
      <c r="I149" s="1" t="s">
        <v>1292</v>
      </c>
      <c r="J149" s="1" t="s">
        <v>1293</v>
      </c>
      <c r="K149" s="1" t="s">
        <v>1294</v>
      </c>
      <c r="L149" s="1" t="s">
        <v>1295</v>
      </c>
      <c r="M149" s="1" t="s">
        <v>1296</v>
      </c>
      <c r="N149" s="1" t="s">
        <v>1297</v>
      </c>
      <c r="O149" s="1" t="s">
        <v>1298</v>
      </c>
    </row>
    <row r="150" s="1" customFormat="1" spans="1:15">
      <c r="A150" s="1" t="s">
        <v>15</v>
      </c>
      <c r="B150" s="1" t="s">
        <v>1299</v>
      </c>
      <c r="C150" s="1" t="s">
        <v>37</v>
      </c>
      <c r="D150" s="1" t="s">
        <v>1280</v>
      </c>
      <c r="F150" s="1" t="s">
        <v>1300</v>
      </c>
      <c r="G150" s="1" t="e">
        <f>-ent</f>
        <v>#NAME?</v>
      </c>
      <c r="I150" s="1" t="s">
        <v>1301</v>
      </c>
      <c r="J150" s="1" t="s">
        <v>1302</v>
      </c>
      <c r="K150" s="1" t="s">
        <v>1303</v>
      </c>
      <c r="L150" s="1" t="s">
        <v>1304</v>
      </c>
      <c r="M150" s="1" t="s">
        <v>1305</v>
      </c>
      <c r="N150" s="1" t="s">
        <v>1306</v>
      </c>
      <c r="O150" s="1" t="s">
        <v>1307</v>
      </c>
    </row>
    <row r="151" s="1" customFormat="1" spans="1:15">
      <c r="A151" s="1" t="s">
        <v>15</v>
      </c>
      <c r="B151" s="1" t="s">
        <v>1308</v>
      </c>
      <c r="C151" s="1" t="s">
        <v>37</v>
      </c>
      <c r="D151" s="1" t="s">
        <v>1280</v>
      </c>
      <c r="F151" s="1" t="s">
        <v>1309</v>
      </c>
      <c r="G151" s="1" t="e">
        <f>-ous</f>
        <v>#NAME?</v>
      </c>
      <c r="I151" s="1" t="s">
        <v>1310</v>
      </c>
      <c r="J151" s="1" t="s">
        <v>1311</v>
      </c>
      <c r="K151" s="1" t="s">
        <v>1312</v>
      </c>
      <c r="L151" s="1" t="s">
        <v>1313</v>
      </c>
      <c r="M151" s="1" t="s">
        <v>1314</v>
      </c>
      <c r="N151" s="1" t="s">
        <v>1315</v>
      </c>
      <c r="O151" s="1" t="s">
        <v>1316</v>
      </c>
    </row>
    <row r="152" s="1" customFormat="1" spans="1:15">
      <c r="A152" s="1" t="s">
        <v>15</v>
      </c>
      <c r="B152" s="1" t="s">
        <v>1317</v>
      </c>
      <c r="C152" s="1" t="s">
        <v>17</v>
      </c>
      <c r="D152" s="1" t="s">
        <v>1280</v>
      </c>
      <c r="F152" s="1" t="s">
        <v>1318</v>
      </c>
      <c r="G152" s="1" t="e">
        <f>-ence</f>
        <v>#NAME?</v>
      </c>
      <c r="I152" s="1" t="s">
        <v>1319</v>
      </c>
      <c r="J152" s="1" t="s">
        <v>1320</v>
      </c>
      <c r="K152" s="1" t="s">
        <v>1321</v>
      </c>
      <c r="L152" s="1" t="s">
        <v>1322</v>
      </c>
      <c r="M152" s="1" t="s">
        <v>1323</v>
      </c>
      <c r="N152" s="1" t="s">
        <v>1324</v>
      </c>
      <c r="O152" s="1" t="s">
        <v>1325</v>
      </c>
    </row>
    <row r="153" s="1" customFormat="1" spans="1:15">
      <c r="A153" s="1" t="s">
        <v>15</v>
      </c>
      <c r="B153" s="1" t="s">
        <v>1326</v>
      </c>
      <c r="C153" s="1" t="s">
        <v>37</v>
      </c>
      <c r="D153" s="1" t="s">
        <v>1280</v>
      </c>
      <c r="F153" s="1" t="s">
        <v>1318</v>
      </c>
      <c r="G153" s="1" t="e">
        <f>-ent</f>
        <v>#NAME?</v>
      </c>
      <c r="I153" s="1" t="s">
        <v>1327</v>
      </c>
      <c r="J153" s="1" t="s">
        <v>1328</v>
      </c>
      <c r="K153" s="1" t="s">
        <v>1329</v>
      </c>
      <c r="L153" s="1" t="s">
        <v>1330</v>
      </c>
      <c r="M153" s="1" t="s">
        <v>1331</v>
      </c>
      <c r="N153" s="1" t="s">
        <v>1332</v>
      </c>
      <c r="O153" s="1" t="s">
        <v>1333</v>
      </c>
    </row>
    <row r="154" s="1" customFormat="1" spans="1:15">
      <c r="A154" s="1" t="s">
        <v>15</v>
      </c>
      <c r="B154" s="1" t="s">
        <v>1334</v>
      </c>
      <c r="C154" s="1" t="s">
        <v>17</v>
      </c>
      <c r="D154" s="1" t="s">
        <v>1290</v>
      </c>
      <c r="F154" s="1" t="s">
        <v>1291</v>
      </c>
      <c r="I154" s="1" t="s">
        <v>1335</v>
      </c>
      <c r="J154" s="1" t="s">
        <v>1336</v>
      </c>
      <c r="K154" s="1" t="s">
        <v>1337</v>
      </c>
      <c r="L154" s="1" t="s">
        <v>1338</v>
      </c>
      <c r="M154" s="1" t="s">
        <v>1339</v>
      </c>
      <c r="N154" s="1" t="s">
        <v>1340</v>
      </c>
      <c r="O154" s="1" t="s">
        <v>1341</v>
      </c>
    </row>
    <row r="155" s="1" customFormat="1" spans="1:15">
      <c r="A155" s="1" t="s">
        <v>15</v>
      </c>
      <c r="B155" s="1" t="s">
        <v>1342</v>
      </c>
      <c r="C155" s="1" t="s">
        <v>17</v>
      </c>
      <c r="D155" s="1" t="s">
        <v>1280</v>
      </c>
      <c r="F155" s="1" t="s">
        <v>1343</v>
      </c>
      <c r="I155" s="1" t="s">
        <v>1344</v>
      </c>
      <c r="J155" s="1" t="s">
        <v>1345</v>
      </c>
      <c r="K155" s="1" t="s">
        <v>1346</v>
      </c>
      <c r="L155" s="1" t="s">
        <v>1347</v>
      </c>
      <c r="M155" s="1" t="s">
        <v>1348</v>
      </c>
      <c r="N155" s="1" t="s">
        <v>1349</v>
      </c>
      <c r="O155" s="1" t="s">
        <v>1350</v>
      </c>
    </row>
    <row r="156" s="1" customFormat="1" spans="1:15">
      <c r="A156" s="1" t="s">
        <v>15</v>
      </c>
      <c r="B156" s="1" t="s">
        <v>1351</v>
      </c>
      <c r="C156" s="1" t="s">
        <v>17</v>
      </c>
      <c r="D156" s="1" t="s">
        <v>1280</v>
      </c>
      <c r="F156" s="1" t="s">
        <v>1281</v>
      </c>
      <c r="G156" s="1" t="e">
        <f>-uity</f>
        <v>#NAME?</v>
      </c>
      <c r="I156" s="1" t="s">
        <v>1352</v>
      </c>
      <c r="J156" s="1" t="s">
        <v>1353</v>
      </c>
      <c r="K156" s="1" t="s">
        <v>1354</v>
      </c>
      <c r="L156" s="1" t="s">
        <v>1355</v>
      </c>
      <c r="M156" s="1" t="s">
        <v>1356</v>
      </c>
      <c r="N156" s="1" t="s">
        <v>1357</v>
      </c>
      <c r="O156" s="1" t="s">
        <v>1358</v>
      </c>
    </row>
    <row r="157" s="1" customFormat="1" spans="1:15">
      <c r="A157" s="1" t="s">
        <v>15</v>
      </c>
      <c r="B157" s="1" t="s">
        <v>1359</v>
      </c>
      <c r="C157" s="1" t="s">
        <v>1360</v>
      </c>
      <c r="D157" s="1" t="s">
        <v>1280</v>
      </c>
      <c r="F157" s="1" t="s">
        <v>1300</v>
      </c>
      <c r="G157" s="1" t="e">
        <f>-ent</f>
        <v>#NAME?</v>
      </c>
      <c r="H157" s="1" t="e">
        <f>-ly</f>
        <v>#NAME?</v>
      </c>
      <c r="I157" s="1" t="s">
        <v>1361</v>
      </c>
      <c r="J157" s="1" t="s">
        <v>1362</v>
      </c>
      <c r="K157" s="1" t="s">
        <v>1363</v>
      </c>
      <c r="L157" s="1" t="s">
        <v>1364</v>
      </c>
      <c r="M157" s="1" t="s">
        <v>1365</v>
      </c>
      <c r="N157" s="1" t="s">
        <v>1366</v>
      </c>
      <c r="O157" s="1" t="s">
        <v>1367</v>
      </c>
    </row>
    <row r="158" s="1" customFormat="1" spans="1:15">
      <c r="A158" s="1" t="s">
        <v>15</v>
      </c>
      <c r="B158" s="1" t="s">
        <v>1368</v>
      </c>
      <c r="C158" s="1" t="s">
        <v>17</v>
      </c>
      <c r="F158" s="1" t="s">
        <v>1369</v>
      </c>
      <c r="G158" s="1" t="e">
        <f>-ance</f>
        <v>#NAME?</v>
      </c>
      <c r="I158" s="1" t="s">
        <v>1370</v>
      </c>
      <c r="J158" s="1" t="s">
        <v>1371</v>
      </c>
      <c r="K158" s="1" t="s">
        <v>1372</v>
      </c>
      <c r="L158" s="1" t="s">
        <v>1373</v>
      </c>
      <c r="M158" s="1" t="s">
        <v>1374</v>
      </c>
      <c r="N158" s="1" t="s">
        <v>1375</v>
      </c>
      <c r="O158" s="1" t="s">
        <v>1376</v>
      </c>
    </row>
    <row r="159" s="1" customFormat="1" spans="1:15">
      <c r="A159" s="1" t="s">
        <v>15</v>
      </c>
      <c r="B159" s="1" t="s">
        <v>1377</v>
      </c>
      <c r="C159" s="1" t="s">
        <v>246</v>
      </c>
      <c r="F159" s="1" t="s">
        <v>1369</v>
      </c>
      <c r="G159" s="1" t="e">
        <f>-ate</f>
        <v>#NAME?</v>
      </c>
      <c r="I159" s="1" t="s">
        <v>1378</v>
      </c>
      <c r="J159" s="1" t="s">
        <v>1379</v>
      </c>
      <c r="K159" s="1" t="s">
        <v>1380</v>
      </c>
      <c r="L159" s="1" t="s">
        <v>1381</v>
      </c>
      <c r="M159" s="1" t="s">
        <v>1382</v>
      </c>
      <c r="N159" s="1" t="s">
        <v>1383</v>
      </c>
      <c r="O159" s="1" t="s">
        <v>1384</v>
      </c>
    </row>
    <row r="160" s="1" customFormat="1" spans="1:15">
      <c r="A160" s="1" t="s">
        <v>15</v>
      </c>
      <c r="B160" s="1" t="s">
        <v>1385</v>
      </c>
      <c r="C160" s="1" t="s">
        <v>37</v>
      </c>
      <c r="F160" s="1" t="s">
        <v>1369</v>
      </c>
      <c r="G160" s="1" t="e">
        <f>-at</f>
        <v>#NAME?</v>
      </c>
      <c r="H160" s="1" t="e">
        <f>-ory</f>
        <v>#NAME?</v>
      </c>
      <c r="I160" s="1" t="s">
        <v>1386</v>
      </c>
      <c r="J160" s="1" t="s">
        <v>1387</v>
      </c>
      <c r="K160" s="1" t="s">
        <v>1388</v>
      </c>
      <c r="L160" s="1" t="s">
        <v>1389</v>
      </c>
      <c r="M160" s="1" t="s">
        <v>1390</v>
      </c>
      <c r="N160" s="1" t="s">
        <v>1391</v>
      </c>
      <c r="O160" s="1" t="s">
        <v>1392</v>
      </c>
    </row>
    <row r="161" s="1" customFormat="1" spans="1:15">
      <c r="A161" s="1" t="s">
        <v>15</v>
      </c>
      <c r="B161" s="1" t="s">
        <v>1393</v>
      </c>
      <c r="C161" s="1" t="s">
        <v>17</v>
      </c>
      <c r="D161" s="1" t="s">
        <v>1394</v>
      </c>
      <c r="F161" s="1" t="s">
        <v>1395</v>
      </c>
      <c r="I161" s="1" t="s">
        <v>1396</v>
      </c>
      <c r="J161" s="1" t="s">
        <v>1397</v>
      </c>
      <c r="K161" s="1" t="s">
        <v>1398</v>
      </c>
      <c r="L161" s="1" t="s">
        <v>1399</v>
      </c>
      <c r="M161" s="1" t="s">
        <v>1400</v>
      </c>
      <c r="N161" s="1" t="s">
        <v>1401</v>
      </c>
      <c r="O161" s="1" t="s">
        <v>1402</v>
      </c>
    </row>
    <row r="162" s="1" customFormat="1" spans="1:15">
      <c r="A162" s="1" t="s">
        <v>15</v>
      </c>
      <c r="B162" s="1" t="s">
        <v>1403</v>
      </c>
      <c r="C162" s="1" t="s">
        <v>17</v>
      </c>
      <c r="G162" s="1" t="e">
        <f>-ist</f>
        <v>#NAME?</v>
      </c>
      <c r="I162" s="1" t="s">
        <v>1404</v>
      </c>
      <c r="J162" s="1" t="s">
        <v>1405</v>
      </c>
      <c r="K162" s="1" t="s">
        <v>1406</v>
      </c>
      <c r="L162" s="1" t="s">
        <v>1407</v>
      </c>
      <c r="M162" s="1" t="s">
        <v>1408</v>
      </c>
      <c r="N162" s="1" t="s">
        <v>1409</v>
      </c>
      <c r="O162" s="1" t="s">
        <v>1410</v>
      </c>
    </row>
    <row r="163" s="1" customFormat="1" spans="1:15">
      <c r="A163" s="1" t="s">
        <v>15</v>
      </c>
      <c r="B163" s="1" t="s">
        <v>1411</v>
      </c>
      <c r="C163" s="1" t="s">
        <v>246</v>
      </c>
      <c r="D163" s="1" t="s">
        <v>810</v>
      </c>
      <c r="F163" s="1" t="s">
        <v>1369</v>
      </c>
      <c r="G163" s="1" t="e">
        <f>-ate</f>
        <v>#NAME?</v>
      </c>
      <c r="I163" s="1" t="s">
        <v>1412</v>
      </c>
      <c r="J163" s="1" t="s">
        <v>1413</v>
      </c>
      <c r="K163" s="1" t="s">
        <v>1414</v>
      </c>
      <c r="L163" s="1" t="s">
        <v>1415</v>
      </c>
      <c r="M163" s="1" t="s">
        <v>1416</v>
      </c>
      <c r="N163" s="1" t="s">
        <v>1417</v>
      </c>
      <c r="O163" s="1" t="s">
        <v>1418</v>
      </c>
    </row>
    <row r="164" s="1" customFormat="1" spans="1:15">
      <c r="A164" s="1" t="s">
        <v>15</v>
      </c>
      <c r="B164" s="1" t="s">
        <v>1419</v>
      </c>
      <c r="C164" s="1" t="s">
        <v>246</v>
      </c>
      <c r="D164" s="1" t="s">
        <v>1420</v>
      </c>
      <c r="F164" s="1" t="s">
        <v>1369</v>
      </c>
      <c r="G164" s="1" t="e">
        <f>-ate</f>
        <v>#NAME?</v>
      </c>
      <c r="I164" s="1" t="s">
        <v>1421</v>
      </c>
      <c r="J164" s="1" t="s">
        <v>1422</v>
      </c>
      <c r="K164" s="1" t="s">
        <v>1423</v>
      </c>
      <c r="L164" s="1" t="s">
        <v>1424</v>
      </c>
      <c r="M164" s="1" t="s">
        <v>1425</v>
      </c>
      <c r="N164" s="1" t="s">
        <v>1426</v>
      </c>
      <c r="O164" s="1" t="s">
        <v>1427</v>
      </c>
    </row>
    <row r="165" s="1" customFormat="1" spans="1:15">
      <c r="A165" s="1" t="s">
        <v>15</v>
      </c>
      <c r="B165" s="1" t="s">
        <v>1395</v>
      </c>
      <c r="C165" s="1" t="s">
        <v>63</v>
      </c>
      <c r="F165" s="1" t="s">
        <v>1369</v>
      </c>
      <c r="G165" s="1" t="e">
        <f>-e</f>
        <v>#NAME?</v>
      </c>
      <c r="I165" s="1" t="s">
        <v>1428</v>
      </c>
      <c r="J165" s="1" t="s">
        <v>1429</v>
      </c>
      <c r="K165" s="1" t="s">
        <v>1430</v>
      </c>
      <c r="L165" s="1" t="s">
        <v>1431</v>
      </c>
      <c r="M165" s="1" t="s">
        <v>1432</v>
      </c>
      <c r="N165" s="1" t="s">
        <v>1433</v>
      </c>
      <c r="O165" s="1" t="s">
        <v>1434</v>
      </c>
    </row>
    <row r="166" s="1" customFormat="1" spans="1:15">
      <c r="A166" s="1" t="s">
        <v>15</v>
      </c>
      <c r="B166" s="1" t="s">
        <v>1435</v>
      </c>
      <c r="C166" s="1" t="s">
        <v>37</v>
      </c>
      <c r="F166" s="1" t="s">
        <v>1369</v>
      </c>
      <c r="G166" s="1" t="e">
        <f>-ant</f>
        <v>#NAME?</v>
      </c>
      <c r="I166" s="1" t="s">
        <v>1436</v>
      </c>
      <c r="J166" s="1" t="s">
        <v>1437</v>
      </c>
      <c r="K166" s="1" t="s">
        <v>1438</v>
      </c>
      <c r="L166" s="1" t="s">
        <v>1439</v>
      </c>
      <c r="M166" s="1" t="s">
        <v>1440</v>
      </c>
      <c r="N166" s="1" t="s">
        <v>1441</v>
      </c>
      <c r="O166" s="1" t="s">
        <v>1442</v>
      </c>
    </row>
    <row r="167" s="1" customFormat="1" spans="1:15">
      <c r="A167" s="1" t="s">
        <v>15</v>
      </c>
      <c r="B167" s="1" t="s">
        <v>1443</v>
      </c>
      <c r="C167" s="1" t="s">
        <v>37</v>
      </c>
      <c r="F167" s="1" t="s">
        <v>1444</v>
      </c>
      <c r="G167" s="1" t="e">
        <f>-e</f>
        <v>#NAME?</v>
      </c>
      <c r="I167" s="1" t="s">
        <v>1445</v>
      </c>
      <c r="J167" s="1" t="s">
        <v>1446</v>
      </c>
      <c r="K167" s="1" t="s">
        <v>1447</v>
      </c>
      <c r="L167" s="1" t="s">
        <v>1448</v>
      </c>
      <c r="M167" s="1" t="s">
        <v>1449</v>
      </c>
      <c r="N167" s="1" t="s">
        <v>1450</v>
      </c>
      <c r="O167" s="1" t="s">
        <v>1451</v>
      </c>
    </row>
    <row r="168" s="1" customFormat="1" spans="1:15">
      <c r="A168" s="1" t="s">
        <v>15</v>
      </c>
      <c r="B168" s="1" t="s">
        <v>1452</v>
      </c>
      <c r="C168" s="1" t="s">
        <v>246</v>
      </c>
      <c r="F168" s="1" t="s">
        <v>1453</v>
      </c>
      <c r="G168" s="1" t="e">
        <f>-fy</f>
        <v>#NAME?</v>
      </c>
      <c r="I168" s="1" t="s">
        <v>1454</v>
      </c>
      <c r="J168" s="1" t="s">
        <v>1455</v>
      </c>
      <c r="K168" s="1" t="s">
        <v>1456</v>
      </c>
      <c r="L168" s="1" t="s">
        <v>1457</v>
      </c>
      <c r="M168" s="1" t="s">
        <v>1458</v>
      </c>
      <c r="N168" s="1" t="s">
        <v>1459</v>
      </c>
      <c r="O168" s="1" t="s">
        <v>1460</v>
      </c>
    </row>
    <row r="169" s="1" customFormat="1" spans="1:15">
      <c r="A169" s="1" t="s">
        <v>15</v>
      </c>
      <c r="B169" s="1" t="s">
        <v>1461</v>
      </c>
      <c r="C169" s="1" t="s">
        <v>17</v>
      </c>
      <c r="F169" s="1" t="s">
        <v>1453</v>
      </c>
      <c r="G169" s="1" t="e">
        <f>-fi</f>
        <v>#NAME?</v>
      </c>
      <c r="H169" s="1" t="e">
        <f>-er</f>
        <v>#NAME?</v>
      </c>
      <c r="I169" s="1" t="s">
        <v>1462</v>
      </c>
      <c r="J169" s="1" t="s">
        <v>1463</v>
      </c>
      <c r="K169" s="1" t="s">
        <v>1464</v>
      </c>
      <c r="L169" s="1" t="s">
        <v>1465</v>
      </c>
      <c r="M169" s="1" t="s">
        <v>1466</v>
      </c>
      <c r="N169" s="1" t="s">
        <v>1467</v>
      </c>
      <c r="O169" s="1" t="s">
        <v>1468</v>
      </c>
    </row>
    <row r="170" s="1" customFormat="1" spans="1:15">
      <c r="A170" s="1" t="s">
        <v>15</v>
      </c>
      <c r="B170" s="1" t="s">
        <v>1469</v>
      </c>
      <c r="C170" s="1" t="s">
        <v>17</v>
      </c>
      <c r="F170" s="1" t="s">
        <v>1453</v>
      </c>
      <c r="G170" s="1" t="e">
        <f>-fic</f>
        <v>#NAME?</v>
      </c>
      <c r="H170" s="1" t="e">
        <f>-ation</f>
        <v>#NAME?</v>
      </c>
      <c r="I170" s="1" t="s">
        <v>1470</v>
      </c>
      <c r="J170" s="1" t="s">
        <v>1471</v>
      </c>
      <c r="K170" s="1" t="s">
        <v>1472</v>
      </c>
      <c r="L170" s="1" t="s">
        <v>1473</v>
      </c>
      <c r="M170" s="1" t="s">
        <v>1474</v>
      </c>
      <c r="N170" s="1" t="s">
        <v>1475</v>
      </c>
      <c r="O170" s="1" t="s">
        <v>1476</v>
      </c>
    </row>
    <row r="171" s="1" customFormat="1" spans="1:15">
      <c r="A171" s="1" t="s">
        <v>15</v>
      </c>
      <c r="B171" s="1" t="s">
        <v>1477</v>
      </c>
      <c r="C171" s="1" t="s">
        <v>17</v>
      </c>
      <c r="F171" s="1" t="s">
        <v>1453</v>
      </c>
      <c r="G171" s="1" t="e">
        <f>-tude</f>
        <v>#NAME?</v>
      </c>
      <c r="I171" s="1" t="s">
        <v>1478</v>
      </c>
      <c r="J171" s="1" t="s">
        <v>1479</v>
      </c>
      <c r="K171" s="1" t="s">
        <v>1480</v>
      </c>
      <c r="L171" s="1" t="s">
        <v>1481</v>
      </c>
      <c r="M171" s="1" t="s">
        <v>1482</v>
      </c>
      <c r="N171" s="1" t="s">
        <v>1483</v>
      </c>
      <c r="O171" s="1" t="s">
        <v>1484</v>
      </c>
    </row>
    <row r="172" s="1" customFormat="1" spans="1:15">
      <c r="A172" s="1" t="s">
        <v>15</v>
      </c>
      <c r="B172" s="1" t="s">
        <v>1485</v>
      </c>
      <c r="C172" s="1" t="s">
        <v>17</v>
      </c>
      <c r="F172" s="1" t="s">
        <v>1444</v>
      </c>
      <c r="G172" s="1" t="e">
        <f>-e</f>
        <v>#NAME?</v>
      </c>
      <c r="H172" s="1" t="e">
        <f>-ness</f>
        <v>#NAME?</v>
      </c>
      <c r="I172" s="1" t="s">
        <v>1486</v>
      </c>
      <c r="J172" s="1" t="s">
        <v>1487</v>
      </c>
      <c r="K172" s="1" t="s">
        <v>1488</v>
      </c>
      <c r="L172" s="1" t="s">
        <v>1489</v>
      </c>
      <c r="M172" s="1" t="s">
        <v>1490</v>
      </c>
      <c r="N172" s="1" t="s">
        <v>1491</v>
      </c>
      <c r="O172" s="1" t="s">
        <v>1492</v>
      </c>
    </row>
    <row r="173" s="1" customFormat="1" spans="1:15">
      <c r="A173" s="1" t="s">
        <v>15</v>
      </c>
      <c r="B173" s="1" t="s">
        <v>1493</v>
      </c>
      <c r="C173" s="1" t="s">
        <v>37</v>
      </c>
      <c r="D173" s="1" t="s">
        <v>1494</v>
      </c>
      <c r="F173" s="1" t="s">
        <v>1453</v>
      </c>
      <c r="G173" s="1" t="e">
        <f>-fy</f>
        <v>#NAME?</v>
      </c>
      <c r="H173" s="1" t="e">
        <f>-ed</f>
        <v>#NAME?</v>
      </c>
      <c r="I173" s="1" t="s">
        <v>1495</v>
      </c>
      <c r="J173" s="1" t="s">
        <v>1496</v>
      </c>
      <c r="K173" s="1" t="s">
        <v>1497</v>
      </c>
      <c r="L173" s="1" t="s">
        <v>1498</v>
      </c>
      <c r="M173" s="1" t="s">
        <v>1499</v>
      </c>
      <c r="N173" s="1" t="s">
        <v>1500</v>
      </c>
      <c r="O173" s="1" t="s">
        <v>1501</v>
      </c>
    </row>
    <row r="174" s="1" customFormat="1" spans="1:15">
      <c r="A174" s="1" t="s">
        <v>15</v>
      </c>
      <c r="B174" s="1" t="s">
        <v>1502</v>
      </c>
      <c r="C174" s="1" t="s">
        <v>37</v>
      </c>
      <c r="F174" s="1" t="s">
        <v>1453</v>
      </c>
      <c r="G174" s="1" t="e">
        <f>-fic</f>
        <v>#NAME?</v>
      </c>
      <c r="H174" s="1" t="e">
        <f>-ative</f>
        <v>#NAME?</v>
      </c>
      <c r="I174" s="1" t="s">
        <v>1503</v>
      </c>
      <c r="J174" s="1" t="s">
        <v>1504</v>
      </c>
      <c r="K174" s="1" t="s">
        <v>1505</v>
      </c>
      <c r="L174" s="1" t="s">
        <v>1506</v>
      </c>
      <c r="M174" s="1" t="s">
        <v>1507</v>
      </c>
      <c r="N174" s="1" t="s">
        <v>1508</v>
      </c>
      <c r="O174" s="1" t="s">
        <v>1509</v>
      </c>
    </row>
    <row r="175" s="1" customFormat="1" spans="1:15">
      <c r="A175" s="1" t="s">
        <v>15</v>
      </c>
      <c r="B175" s="1" t="s">
        <v>1510</v>
      </c>
      <c r="C175" s="1" t="s">
        <v>1360</v>
      </c>
      <c r="D175" s="1" t="s">
        <v>1511</v>
      </c>
      <c r="F175" s="1" t="s">
        <v>1512</v>
      </c>
      <c r="G175" s="1" t="e">
        <f>-s</f>
        <v>#NAME?</v>
      </c>
      <c r="I175" s="1" t="s">
        <v>1513</v>
      </c>
      <c r="J175" s="1" t="s">
        <v>1514</v>
      </c>
      <c r="K175" s="1" t="s">
        <v>1515</v>
      </c>
      <c r="L175" s="1" t="s">
        <v>1516</v>
      </c>
      <c r="M175" s="1" t="s">
        <v>1517</v>
      </c>
      <c r="N175" s="1" t="s">
        <v>1518</v>
      </c>
      <c r="O175" s="1" t="s">
        <v>1519</v>
      </c>
    </row>
    <row r="176" s="1" customFormat="1" spans="1:15">
      <c r="A176" s="1" t="s">
        <v>15</v>
      </c>
      <c r="B176" s="1" t="s">
        <v>1520</v>
      </c>
      <c r="C176" s="1" t="s">
        <v>1360</v>
      </c>
      <c r="D176" s="1" t="s">
        <v>1511</v>
      </c>
      <c r="F176" s="1" t="s">
        <v>1521</v>
      </c>
      <c r="I176" s="1" t="s">
        <v>1522</v>
      </c>
      <c r="J176" s="1" t="s">
        <v>1523</v>
      </c>
      <c r="K176" s="1" t="s">
        <v>1524</v>
      </c>
      <c r="L176" s="1" t="s">
        <v>1525</v>
      </c>
      <c r="M176" s="1" t="s">
        <v>1526</v>
      </c>
      <c r="N176" s="1" t="s">
        <v>1527</v>
      </c>
      <c r="O176" s="1" t="s">
        <v>1528</v>
      </c>
    </row>
    <row r="177" s="1" customFormat="1" spans="1:15">
      <c r="A177" s="1" t="s">
        <v>15</v>
      </c>
      <c r="B177" s="1" t="s">
        <v>1529</v>
      </c>
      <c r="C177" s="1" t="s">
        <v>1360</v>
      </c>
      <c r="D177" s="1" t="s">
        <v>1511</v>
      </c>
      <c r="F177" s="1" t="s">
        <v>1530</v>
      </c>
      <c r="I177" s="1" t="s">
        <v>1531</v>
      </c>
      <c r="J177" s="1" t="s">
        <v>1532</v>
      </c>
      <c r="K177" s="1" t="s">
        <v>1533</v>
      </c>
      <c r="L177" s="1" t="s">
        <v>1534</v>
      </c>
      <c r="M177" s="1" t="s">
        <v>1535</v>
      </c>
      <c r="N177" s="1" t="s">
        <v>1536</v>
      </c>
      <c r="O177" s="1" t="s">
        <v>1537</v>
      </c>
    </row>
    <row r="178" s="1" customFormat="1" spans="1:15">
      <c r="A178" s="1" t="s">
        <v>15</v>
      </c>
      <c r="B178" s="1" t="s">
        <v>1538</v>
      </c>
      <c r="C178" s="1" t="s">
        <v>1539</v>
      </c>
      <c r="D178" s="1" t="s">
        <v>1511</v>
      </c>
      <c r="F178" s="1" t="s">
        <v>1540</v>
      </c>
      <c r="I178" s="1" t="s">
        <v>1541</v>
      </c>
      <c r="J178" s="1" t="s">
        <v>1542</v>
      </c>
      <c r="K178" s="1" t="s">
        <v>1543</v>
      </c>
      <c r="L178" s="1" t="s">
        <v>1544</v>
      </c>
      <c r="M178" s="1" t="s">
        <v>1545</v>
      </c>
      <c r="N178" s="1" t="s">
        <v>1546</v>
      </c>
      <c r="O178" s="1" t="s">
        <v>1547</v>
      </c>
    </row>
    <row r="179" s="1" customFormat="1" spans="1:15">
      <c r="A179" s="1" t="s">
        <v>15</v>
      </c>
      <c r="B179" s="1" t="s">
        <v>1548</v>
      </c>
      <c r="C179" s="1" t="s">
        <v>37</v>
      </c>
      <c r="D179" s="1" t="s">
        <v>1511</v>
      </c>
      <c r="F179" s="1" t="s">
        <v>1549</v>
      </c>
      <c r="G179" s="1" t="e">
        <f>-y</f>
        <v>#NAME?</v>
      </c>
      <c r="I179" s="1" t="s">
        <v>1550</v>
      </c>
      <c r="J179" s="1" t="s">
        <v>1551</v>
      </c>
      <c r="K179" s="1" t="s">
        <v>1552</v>
      </c>
      <c r="L179" s="1" t="s">
        <v>1553</v>
      </c>
      <c r="M179" s="1" t="s">
        <v>1554</v>
      </c>
      <c r="N179" s="1" t="s">
        <v>1555</v>
      </c>
      <c r="O179" s="1" t="s">
        <v>1556</v>
      </c>
    </row>
    <row r="180" s="1" customFormat="1" spans="1:15">
      <c r="A180" s="1" t="s">
        <v>15</v>
      </c>
      <c r="B180" s="1" t="s">
        <v>1557</v>
      </c>
      <c r="C180" s="1" t="s">
        <v>1558</v>
      </c>
      <c r="D180" s="1" t="s">
        <v>1511</v>
      </c>
      <c r="F180" s="1" t="s">
        <v>1559</v>
      </c>
      <c r="I180" s="1" t="s">
        <v>1560</v>
      </c>
      <c r="J180" s="1" t="s">
        <v>1561</v>
      </c>
      <c r="K180" s="1" t="s">
        <v>1562</v>
      </c>
      <c r="L180" s="1" t="s">
        <v>1563</v>
      </c>
      <c r="M180" s="1" t="s">
        <v>1564</v>
      </c>
      <c r="N180" s="1" t="s">
        <v>1565</v>
      </c>
      <c r="O180" s="1" t="s">
        <v>1566</v>
      </c>
    </row>
    <row r="181" s="1" customFormat="1" spans="1:15">
      <c r="A181" s="1" t="s">
        <v>15</v>
      </c>
      <c r="B181" s="1" t="s">
        <v>1567</v>
      </c>
      <c r="C181" s="1" t="s">
        <v>1360</v>
      </c>
      <c r="D181" s="1" t="s">
        <v>1511</v>
      </c>
      <c r="F181" s="1" t="s">
        <v>1568</v>
      </c>
      <c r="I181" s="1" t="s">
        <v>1569</v>
      </c>
      <c r="J181" s="1" t="s">
        <v>1570</v>
      </c>
      <c r="K181" s="1" t="s">
        <v>1571</v>
      </c>
      <c r="L181" s="1" t="s">
        <v>1572</v>
      </c>
      <c r="M181" s="1" t="s">
        <v>1573</v>
      </c>
      <c r="N181" s="1" t="s">
        <v>1574</v>
      </c>
      <c r="O181" s="1" t="s">
        <v>1575</v>
      </c>
    </row>
    <row r="182" s="1" customFormat="1" spans="1:15">
      <c r="A182" s="1" t="s">
        <v>15</v>
      </c>
      <c r="B182" s="1" t="s">
        <v>1576</v>
      </c>
      <c r="C182" s="1" t="s">
        <v>1539</v>
      </c>
      <c r="D182" s="1" t="s">
        <v>1511</v>
      </c>
      <c r="F182" s="1" t="s">
        <v>1577</v>
      </c>
      <c r="G182" s="1" t="s">
        <v>1291</v>
      </c>
      <c r="I182" s="1" t="s">
        <v>1578</v>
      </c>
      <c r="J182" s="1" t="s">
        <v>1542</v>
      </c>
      <c r="K182" s="1" t="s">
        <v>1579</v>
      </c>
      <c r="L182" s="1" t="s">
        <v>1580</v>
      </c>
      <c r="M182" s="1" t="s">
        <v>1581</v>
      </c>
      <c r="N182" s="1" t="s">
        <v>1582</v>
      </c>
      <c r="O182" s="1" t="s">
        <v>1583</v>
      </c>
    </row>
    <row r="183" s="1" customFormat="1" spans="1:15">
      <c r="A183" s="1" t="s">
        <v>15</v>
      </c>
      <c r="B183" s="1" t="s">
        <v>1584</v>
      </c>
      <c r="C183" s="1" t="s">
        <v>37</v>
      </c>
      <c r="D183" s="1" t="s">
        <v>1585</v>
      </c>
      <c r="F183" s="1" t="s">
        <v>1586</v>
      </c>
      <c r="I183" s="1" t="s">
        <v>1587</v>
      </c>
      <c r="J183" s="1" t="s">
        <v>1588</v>
      </c>
      <c r="K183" s="1" t="s">
        <v>1589</v>
      </c>
      <c r="L183" s="1" t="s">
        <v>1590</v>
      </c>
      <c r="M183" s="1" t="s">
        <v>1591</v>
      </c>
      <c r="N183" s="1" t="s">
        <v>1592</v>
      </c>
      <c r="O183" s="1" t="s">
        <v>1593</v>
      </c>
    </row>
    <row r="184" s="1" customFormat="1" spans="1:15">
      <c r="A184" s="1" t="s">
        <v>15</v>
      </c>
      <c r="B184" s="1" t="s">
        <v>1594</v>
      </c>
      <c r="C184" s="1" t="s">
        <v>37</v>
      </c>
      <c r="D184" s="1" t="s">
        <v>1585</v>
      </c>
      <c r="F184" s="1" t="s">
        <v>1595</v>
      </c>
      <c r="I184" s="1" t="s">
        <v>1596</v>
      </c>
      <c r="J184" s="1" t="s">
        <v>1597</v>
      </c>
      <c r="K184" s="1" t="s">
        <v>1598</v>
      </c>
      <c r="L184" s="1" t="s">
        <v>1599</v>
      </c>
      <c r="M184" s="1" t="s">
        <v>1600</v>
      </c>
      <c r="N184" s="1" t="s">
        <v>1601</v>
      </c>
      <c r="O184" s="1" t="s">
        <v>1602</v>
      </c>
    </row>
    <row r="185" s="1" customFormat="1" spans="1:15">
      <c r="A185" s="1" t="s">
        <v>15</v>
      </c>
      <c r="B185" s="1" t="s">
        <v>1603</v>
      </c>
      <c r="C185" s="1" t="s">
        <v>246</v>
      </c>
      <c r="F185" s="1" t="s">
        <v>1603</v>
      </c>
      <c r="I185" s="1" t="s">
        <v>1604</v>
      </c>
      <c r="J185" s="1" t="s">
        <v>1605</v>
      </c>
      <c r="K185" s="1" t="s">
        <v>1606</v>
      </c>
      <c r="L185" s="1" t="s">
        <v>1607</v>
      </c>
      <c r="M185" s="1" t="s">
        <v>1608</v>
      </c>
      <c r="N185" s="1" t="s">
        <v>1609</v>
      </c>
      <c r="O185" s="1" t="s">
        <v>1610</v>
      </c>
    </row>
    <row r="186" s="1" customFormat="1" spans="1:15">
      <c r="A186" s="1" t="s">
        <v>15</v>
      </c>
      <c r="B186" s="1" t="s">
        <v>1611</v>
      </c>
      <c r="C186" s="1" t="s">
        <v>27</v>
      </c>
      <c r="F186" s="1" t="s">
        <v>1603</v>
      </c>
      <c r="G186" s="1" t="e">
        <f>-native</f>
        <v>#NAME?</v>
      </c>
      <c r="I186" s="1" t="s">
        <v>1612</v>
      </c>
      <c r="J186" s="1" t="s">
        <v>1613</v>
      </c>
      <c r="K186" s="1" t="s">
        <v>1614</v>
      </c>
      <c r="L186" s="1" t="s">
        <v>1615</v>
      </c>
      <c r="M186" s="1" t="s">
        <v>1616</v>
      </c>
      <c r="N186" s="1" t="s">
        <v>1617</v>
      </c>
      <c r="O186" s="1" t="s">
        <v>1618</v>
      </c>
    </row>
    <row r="187" s="1" customFormat="1" spans="1:15">
      <c r="A187" s="1" t="s">
        <v>15</v>
      </c>
      <c r="B187" s="1" t="s">
        <v>1619</v>
      </c>
      <c r="C187" s="1" t="s">
        <v>17</v>
      </c>
      <c r="F187" s="1" t="s">
        <v>1620</v>
      </c>
      <c r="G187" s="1" t="e">
        <f>-itude</f>
        <v>#NAME?</v>
      </c>
      <c r="I187" s="1" t="s">
        <v>1621</v>
      </c>
      <c r="J187" s="1" t="s">
        <v>1622</v>
      </c>
      <c r="K187" s="1" t="s">
        <v>1623</v>
      </c>
      <c r="L187" s="1" t="s">
        <v>1624</v>
      </c>
      <c r="M187" s="1" t="s">
        <v>1625</v>
      </c>
      <c r="N187" s="1" t="s">
        <v>1626</v>
      </c>
      <c r="O187" s="1" t="s">
        <v>1627</v>
      </c>
    </row>
    <row r="188" s="1" customFormat="1" spans="1:15">
      <c r="A188" s="1" t="s">
        <v>15</v>
      </c>
      <c r="B188" s="1" t="s">
        <v>1628</v>
      </c>
      <c r="C188" s="1" t="s">
        <v>1211</v>
      </c>
      <c r="F188" s="1" t="s">
        <v>1603</v>
      </c>
      <c r="G188" s="1" t="e">
        <f>-nate</f>
        <v>#NAME?</v>
      </c>
      <c r="I188" s="1" t="s">
        <v>1629</v>
      </c>
      <c r="J188" s="1" t="s">
        <v>1630</v>
      </c>
      <c r="K188" s="1" t="s">
        <v>1631</v>
      </c>
      <c r="L188" s="1" t="s">
        <v>1632</v>
      </c>
      <c r="M188" s="1" t="s">
        <v>1633</v>
      </c>
      <c r="N188" s="1" t="s">
        <v>1634</v>
      </c>
      <c r="O188" s="1" t="s">
        <v>1635</v>
      </c>
    </row>
    <row r="189" s="1" customFormat="1" spans="1:15">
      <c r="A189" s="1" t="s">
        <v>15</v>
      </c>
      <c r="B189" s="1" t="s">
        <v>1636</v>
      </c>
      <c r="C189" s="1" t="s">
        <v>17</v>
      </c>
      <c r="F189" s="1" t="s">
        <v>1637</v>
      </c>
      <c r="G189" s="1" t="e">
        <f>-ism</f>
        <v>#NAME?</v>
      </c>
      <c r="I189" s="1" t="s">
        <v>1638</v>
      </c>
      <c r="J189" s="1" t="s">
        <v>1639</v>
      </c>
      <c r="K189" s="1" t="s">
        <v>1640</v>
      </c>
      <c r="L189" s="1" t="s">
        <v>1641</v>
      </c>
      <c r="M189" s="1" t="s">
        <v>1642</v>
      </c>
      <c r="N189" s="1" t="s">
        <v>1643</v>
      </c>
      <c r="O189" s="1" t="s">
        <v>1644</v>
      </c>
    </row>
    <row r="190" s="1" customFormat="1" spans="1:15">
      <c r="A190" s="1" t="s">
        <v>15</v>
      </c>
      <c r="B190" s="1" t="s">
        <v>1645</v>
      </c>
      <c r="C190" s="1" t="s">
        <v>246</v>
      </c>
      <c r="D190" s="1" t="s">
        <v>1646</v>
      </c>
      <c r="F190" s="1" t="s">
        <v>1620</v>
      </c>
      <c r="I190" s="1" t="s">
        <v>1647</v>
      </c>
      <c r="J190" s="1" t="s">
        <v>1648</v>
      </c>
      <c r="K190" s="1" t="s">
        <v>1649</v>
      </c>
      <c r="L190" s="1" t="s">
        <v>1650</v>
      </c>
      <c r="M190" s="1" t="s">
        <v>1651</v>
      </c>
      <c r="N190" s="1" t="s">
        <v>1652</v>
      </c>
      <c r="O190" s="1" t="s">
        <v>1653</v>
      </c>
    </row>
    <row r="191" s="1" customFormat="1" spans="1:15">
      <c r="A191" s="1" t="s">
        <v>15</v>
      </c>
      <c r="B191" s="1" t="s">
        <v>1654</v>
      </c>
      <c r="C191" s="1" t="s">
        <v>17</v>
      </c>
      <c r="F191" s="1" t="s">
        <v>1603</v>
      </c>
      <c r="G191" s="1" t="e">
        <f>-ation</f>
        <v>#NAME?</v>
      </c>
      <c r="I191" s="1" t="s">
        <v>1655</v>
      </c>
      <c r="J191" s="1" t="s">
        <v>1656</v>
      </c>
      <c r="K191" s="1" t="s">
        <v>1657</v>
      </c>
      <c r="L191" s="1" t="s">
        <v>1658</v>
      </c>
      <c r="M191" s="1" t="s">
        <v>1659</v>
      </c>
      <c r="N191" s="1" t="s">
        <v>1660</v>
      </c>
      <c r="O191" s="1" t="s">
        <v>1661</v>
      </c>
    </row>
    <row r="192" s="1" customFormat="1" spans="1:15">
      <c r="A192" s="1" t="s">
        <v>15</v>
      </c>
      <c r="B192" s="1" t="s">
        <v>1662</v>
      </c>
      <c r="C192" s="1" t="s">
        <v>17</v>
      </c>
      <c r="F192" s="1" t="s">
        <v>1603</v>
      </c>
      <c r="G192" s="1" t="e">
        <f>-cation</f>
        <v>#NAME?</v>
      </c>
      <c r="I192" s="1" t="s">
        <v>1663</v>
      </c>
      <c r="J192" s="1" t="s">
        <v>1664</v>
      </c>
      <c r="K192" s="1" t="s">
        <v>1665</v>
      </c>
      <c r="L192" s="1" t="s">
        <v>1666</v>
      </c>
      <c r="M192" s="1" t="s">
        <v>1667</v>
      </c>
      <c r="N192" s="1" t="s">
        <v>1668</v>
      </c>
      <c r="O192" s="1" t="s">
        <v>1669</v>
      </c>
    </row>
    <row r="193" s="1" customFormat="1" spans="1:15">
      <c r="A193" s="1" t="s">
        <v>15</v>
      </c>
      <c r="B193" s="1" t="s">
        <v>1670</v>
      </c>
      <c r="C193" s="1" t="s">
        <v>17</v>
      </c>
      <c r="F193" s="1" t="s">
        <v>1620</v>
      </c>
      <c r="G193" s="1" t="s">
        <v>800</v>
      </c>
      <c r="H193" s="1" t="e">
        <f>-meter</f>
        <v>#NAME?</v>
      </c>
      <c r="I193" s="1" t="s">
        <v>1671</v>
      </c>
      <c r="J193" s="1" t="s">
        <v>1672</v>
      </c>
      <c r="K193" s="1" t="s">
        <v>1673</v>
      </c>
      <c r="L193" s="1" t="s">
        <v>1674</v>
      </c>
      <c r="M193" s="1" t="s">
        <v>1675</v>
      </c>
      <c r="N193" s="1" t="s">
        <v>1676</v>
      </c>
      <c r="O193" s="1" t="s">
        <v>1677</v>
      </c>
    </row>
    <row r="194" s="1" customFormat="1" spans="1:15">
      <c r="A194" s="1" t="s">
        <v>15</v>
      </c>
      <c r="B194" s="1" t="s">
        <v>1678</v>
      </c>
      <c r="C194" s="1" t="s">
        <v>246</v>
      </c>
      <c r="D194" s="1" t="s">
        <v>964</v>
      </c>
      <c r="F194" s="1" t="s">
        <v>1603</v>
      </c>
      <c r="G194" s="1" t="e">
        <f>-ate</f>
        <v>#NAME?</v>
      </c>
      <c r="I194" s="1" t="s">
        <v>1679</v>
      </c>
      <c r="J194" s="1" t="s">
        <v>1680</v>
      </c>
      <c r="K194" s="1" t="s">
        <v>1681</v>
      </c>
      <c r="L194" s="1" t="s">
        <v>1682</v>
      </c>
      <c r="M194" s="1" t="s">
        <v>1683</v>
      </c>
      <c r="N194" s="1" t="s">
        <v>1684</v>
      </c>
      <c r="O194" s="1" t="s">
        <v>1685</v>
      </c>
    </row>
    <row r="195" s="1" customFormat="1" spans="1:15">
      <c r="A195" s="1" t="s">
        <v>15</v>
      </c>
      <c r="B195" s="1" t="s">
        <v>1686</v>
      </c>
      <c r="C195" s="1" t="s">
        <v>721</v>
      </c>
      <c r="F195" s="1" t="s">
        <v>1687</v>
      </c>
      <c r="G195" s="1" t="e">
        <f>-ateur</f>
        <v>#NAME?</v>
      </c>
      <c r="I195" s="1" t="s">
        <v>1688</v>
      </c>
      <c r="J195" s="1" t="s">
        <v>1689</v>
      </c>
      <c r="K195" s="1" t="s">
        <v>1690</v>
      </c>
      <c r="L195" s="1" t="s">
        <v>1691</v>
      </c>
      <c r="M195" s="1" t="s">
        <v>1692</v>
      </c>
      <c r="N195" s="1" t="s">
        <v>1693</v>
      </c>
      <c r="O195" s="1" t="s">
        <v>1694</v>
      </c>
    </row>
    <row r="196" s="1" customFormat="1" spans="1:15">
      <c r="A196" s="1" t="s">
        <v>15</v>
      </c>
      <c r="B196" s="1" t="s">
        <v>1695</v>
      </c>
      <c r="C196" s="1" t="s">
        <v>37</v>
      </c>
      <c r="F196" s="1" t="s">
        <v>1687</v>
      </c>
      <c r="G196" s="1" t="s">
        <v>800</v>
      </c>
      <c r="H196" s="1" t="e">
        <f>-able</f>
        <v>#NAME?</v>
      </c>
      <c r="I196" s="1" t="s">
        <v>1696</v>
      </c>
      <c r="J196" s="1" t="s">
        <v>1697</v>
      </c>
      <c r="K196" s="1" t="s">
        <v>1698</v>
      </c>
      <c r="L196" s="1" t="s">
        <v>1699</v>
      </c>
      <c r="M196" s="1" t="s">
        <v>1700</v>
      </c>
      <c r="N196" s="1" t="s">
        <v>1701</v>
      </c>
      <c r="O196" s="1" t="s">
        <v>1702</v>
      </c>
    </row>
    <row r="197" s="1" customFormat="1" spans="1:15">
      <c r="A197" s="1" t="s">
        <v>15</v>
      </c>
      <c r="B197" s="1" t="s">
        <v>1703</v>
      </c>
      <c r="C197" s="1" t="s">
        <v>37</v>
      </c>
      <c r="F197" s="1" t="s">
        <v>1704</v>
      </c>
      <c r="G197" s="1" t="e">
        <f>-able</f>
        <v>#NAME?</v>
      </c>
      <c r="I197" s="1" t="s">
        <v>1705</v>
      </c>
      <c r="J197" s="1" t="s">
        <v>1706</v>
      </c>
      <c r="K197" s="1" t="s">
        <v>1707</v>
      </c>
      <c r="L197" s="1" t="s">
        <v>1708</v>
      </c>
      <c r="M197" s="1" t="s">
        <v>1709</v>
      </c>
      <c r="N197" s="1" t="s">
        <v>1710</v>
      </c>
      <c r="O197" s="1" t="s">
        <v>1711</v>
      </c>
    </row>
    <row r="198" s="1" customFormat="1" spans="1:15">
      <c r="A198" s="1" t="s">
        <v>15</v>
      </c>
      <c r="B198" s="1" t="s">
        <v>1712</v>
      </c>
      <c r="C198" s="1" t="s">
        <v>37</v>
      </c>
      <c r="F198" s="1" t="s">
        <v>1713</v>
      </c>
      <c r="G198" s="1" t="e">
        <f>-ous</f>
        <v>#NAME?</v>
      </c>
      <c r="I198" s="1" t="s">
        <v>1714</v>
      </c>
      <c r="K198" s="1" t="s">
        <v>1715</v>
      </c>
      <c r="L198" s="1" t="s">
        <v>1716</v>
      </c>
      <c r="M198" s="1" t="s">
        <v>1717</v>
      </c>
      <c r="N198" s="1" t="s">
        <v>1718</v>
      </c>
      <c r="O198" s="1" t="s">
        <v>1719</v>
      </c>
    </row>
    <row r="199" s="1" customFormat="1" spans="1:15">
      <c r="A199" s="1" t="s">
        <v>15</v>
      </c>
      <c r="B199" s="1" t="s">
        <v>1720</v>
      </c>
      <c r="C199" s="1" t="s">
        <v>37</v>
      </c>
      <c r="D199" s="1" t="s">
        <v>1721</v>
      </c>
      <c r="F199" s="1" t="s">
        <v>1713</v>
      </c>
      <c r="G199" s="1" t="e">
        <f>-ed</f>
        <v>#NAME?</v>
      </c>
      <c r="I199" s="1" t="s">
        <v>1722</v>
      </c>
      <c r="K199" s="1" t="s">
        <v>1723</v>
      </c>
      <c r="L199" s="1" t="s">
        <v>1724</v>
      </c>
      <c r="M199" s="1" t="s">
        <v>1725</v>
      </c>
      <c r="N199" s="1" t="s">
        <v>1726</v>
      </c>
      <c r="O199" s="1" t="s">
        <v>1727</v>
      </c>
    </row>
    <row r="200" s="1" customFormat="1" spans="1:15">
      <c r="A200" s="1" t="s">
        <v>15</v>
      </c>
      <c r="B200" s="1" t="s">
        <v>1728</v>
      </c>
      <c r="C200" s="1" t="s">
        <v>17</v>
      </c>
      <c r="F200" s="1" t="s">
        <v>1687</v>
      </c>
      <c r="G200" s="1" t="e">
        <f>-ity</f>
        <v>#NAME?</v>
      </c>
      <c r="I200" s="1" t="s">
        <v>1729</v>
      </c>
      <c r="K200" s="1" t="s">
        <v>1730</v>
      </c>
      <c r="L200" s="1" t="s">
        <v>1731</v>
      </c>
      <c r="M200" s="1" t="s">
        <v>1732</v>
      </c>
      <c r="N200" s="1" t="s">
        <v>1733</v>
      </c>
      <c r="O200" s="1" t="s">
        <v>1734</v>
      </c>
    </row>
    <row r="201" s="1" customFormat="1" spans="1:15">
      <c r="A201" s="1" t="s">
        <v>15</v>
      </c>
      <c r="B201" s="1" t="s">
        <v>1735</v>
      </c>
      <c r="C201" s="1" t="s">
        <v>17</v>
      </c>
      <c r="D201" s="1" t="s">
        <v>1721</v>
      </c>
      <c r="F201" s="1" t="s">
        <v>1736</v>
      </c>
      <c r="G201" s="1" t="e">
        <f>-y</f>
        <v>#NAME?</v>
      </c>
      <c r="I201" s="1" t="s">
        <v>1737</v>
      </c>
      <c r="J201" s="1" t="s">
        <v>1738</v>
      </c>
      <c r="K201" s="1" t="s">
        <v>1739</v>
      </c>
      <c r="L201" s="1" t="s">
        <v>1740</v>
      </c>
      <c r="M201" s="1" t="s">
        <v>1741</v>
      </c>
      <c r="N201" s="1" t="s">
        <v>1742</v>
      </c>
      <c r="O201" s="1" t="s">
        <v>1743</v>
      </c>
    </row>
    <row r="202" s="1" customFormat="1" spans="1:15">
      <c r="A202" s="1" t="s">
        <v>15</v>
      </c>
      <c r="B202" s="1" t="s">
        <v>1744</v>
      </c>
      <c r="C202" s="1" t="s">
        <v>37</v>
      </c>
      <c r="D202" s="1" t="s">
        <v>80</v>
      </c>
      <c r="F202" s="1" t="s">
        <v>1745</v>
      </c>
      <c r="G202" s="1" t="e">
        <f>-al</f>
        <v>#NAME?</v>
      </c>
      <c r="I202" s="1" t="s">
        <v>1746</v>
      </c>
      <c r="K202" s="1" t="s">
        <v>1747</v>
      </c>
      <c r="L202" s="1" t="s">
        <v>1748</v>
      </c>
      <c r="M202" s="1" t="s">
        <v>1749</v>
      </c>
      <c r="N202" s="1" t="s">
        <v>1750</v>
      </c>
      <c r="O202" s="1" t="s">
        <v>1751</v>
      </c>
    </row>
    <row r="203" s="1" customFormat="1" spans="1:15">
      <c r="A203" s="1" t="s">
        <v>15</v>
      </c>
      <c r="B203" s="1" t="s">
        <v>1752</v>
      </c>
      <c r="C203" s="1" t="s">
        <v>17</v>
      </c>
      <c r="F203" s="1" t="s">
        <v>1687</v>
      </c>
      <c r="G203" s="1" t="s">
        <v>1753</v>
      </c>
      <c r="H203" s="1" t="e">
        <f>-ity</f>
        <v>#NAME?</v>
      </c>
      <c r="I203" s="1" t="s">
        <v>1754</v>
      </c>
      <c r="K203" s="1" t="s">
        <v>1755</v>
      </c>
      <c r="L203" s="1" t="s">
        <v>1756</v>
      </c>
      <c r="M203" s="1" t="s">
        <v>1757</v>
      </c>
      <c r="N203" s="1" t="s">
        <v>1758</v>
      </c>
      <c r="O203" s="1" t="s">
        <v>1759</v>
      </c>
    </row>
    <row r="204" s="1" customFormat="1" spans="1:15">
      <c r="A204" s="1" t="s">
        <v>15</v>
      </c>
      <c r="B204" s="1" t="s">
        <v>1760</v>
      </c>
      <c r="C204" s="1" t="s">
        <v>17</v>
      </c>
      <c r="D204" s="1" t="s">
        <v>1761</v>
      </c>
      <c r="F204" s="1" t="s">
        <v>1762</v>
      </c>
      <c r="I204" s="1" t="s">
        <v>1763</v>
      </c>
      <c r="K204" s="1" t="s">
        <v>1764</v>
      </c>
      <c r="L204" s="1" t="s">
        <v>1765</v>
      </c>
      <c r="M204" s="1" t="s">
        <v>1766</v>
      </c>
      <c r="N204" s="1" t="s">
        <v>1767</v>
      </c>
      <c r="O204" s="1" t="s">
        <v>1768</v>
      </c>
    </row>
    <row r="205" s="1" customFormat="1" spans="1:15">
      <c r="A205" s="1" t="s">
        <v>15</v>
      </c>
      <c r="B205" s="1" t="s">
        <v>1769</v>
      </c>
      <c r="C205" s="1" t="s">
        <v>17</v>
      </c>
      <c r="D205" s="1" t="s">
        <v>1770</v>
      </c>
      <c r="F205" s="1" t="s">
        <v>1771</v>
      </c>
      <c r="G205" s="1" t="e">
        <f>-ue</f>
        <v>#NAME?</v>
      </c>
      <c r="I205" s="1" t="s">
        <v>1772</v>
      </c>
      <c r="K205" s="1" t="s">
        <v>1773</v>
      </c>
      <c r="L205" s="1" t="s">
        <v>1774</v>
      </c>
      <c r="M205" s="1" t="s">
        <v>1775</v>
      </c>
      <c r="N205" s="1" t="s">
        <v>1776</v>
      </c>
      <c r="O205" s="1" t="s">
        <v>1777</v>
      </c>
    </row>
    <row r="206" s="1" customFormat="1" spans="1:15">
      <c r="A206" s="1" t="s">
        <v>15</v>
      </c>
      <c r="B206" s="1" t="s">
        <v>1778</v>
      </c>
      <c r="C206" s="1" t="s">
        <v>17</v>
      </c>
      <c r="D206" s="1" t="s">
        <v>1779</v>
      </c>
      <c r="F206" s="1" t="s">
        <v>1771</v>
      </c>
      <c r="G206" s="1" t="e">
        <f>-ue</f>
        <v>#NAME?</v>
      </c>
      <c r="I206" s="1" t="s">
        <v>1780</v>
      </c>
      <c r="K206" s="1" t="s">
        <v>1781</v>
      </c>
      <c r="L206" s="1" t="s">
        <v>1782</v>
      </c>
      <c r="M206" s="1" t="s">
        <v>1783</v>
      </c>
      <c r="N206" s="1" t="s">
        <v>1784</v>
      </c>
      <c r="O206" s="1" t="s">
        <v>1785</v>
      </c>
    </row>
    <row r="207" s="1" customFormat="1" spans="1:15">
      <c r="A207" s="1" t="s">
        <v>15</v>
      </c>
      <c r="B207" s="1" t="s">
        <v>1786</v>
      </c>
      <c r="C207" s="1" t="s">
        <v>17</v>
      </c>
      <c r="D207" s="1" t="s">
        <v>1787</v>
      </c>
      <c r="F207" s="1" t="s">
        <v>1771</v>
      </c>
      <c r="G207" s="1" t="e">
        <f>-ue</f>
        <v>#NAME?</v>
      </c>
      <c r="I207" s="1" t="s">
        <v>1788</v>
      </c>
      <c r="K207" s="1" t="s">
        <v>1789</v>
      </c>
      <c r="L207" s="1" t="s">
        <v>1790</v>
      </c>
      <c r="M207" s="1" t="s">
        <v>1791</v>
      </c>
      <c r="N207" s="1" t="s">
        <v>1792</v>
      </c>
      <c r="O207" s="1" t="s">
        <v>1793</v>
      </c>
    </row>
    <row r="208" s="1" customFormat="1" spans="1:15">
      <c r="A208" s="1" t="s">
        <v>15</v>
      </c>
      <c r="B208" s="1" t="s">
        <v>1794</v>
      </c>
      <c r="C208" s="1" t="s">
        <v>17</v>
      </c>
      <c r="D208" s="1" t="s">
        <v>1770</v>
      </c>
      <c r="F208" s="1" t="s">
        <v>1771</v>
      </c>
      <c r="G208" s="1" t="e">
        <f>-y</f>
        <v>#NAME?</v>
      </c>
      <c r="I208" s="1" t="s">
        <v>1795</v>
      </c>
      <c r="K208" s="1" t="s">
        <v>1796</v>
      </c>
      <c r="L208" s="1" t="s">
        <v>1797</v>
      </c>
      <c r="M208" s="1" t="s">
        <v>1798</v>
      </c>
      <c r="N208" s="1" t="s">
        <v>1799</v>
      </c>
      <c r="O208" s="1" t="s">
        <v>1800</v>
      </c>
    </row>
    <row r="209" s="1" customFormat="1" spans="1:15">
      <c r="A209" s="1" t="s">
        <v>15</v>
      </c>
      <c r="B209" s="1" t="s">
        <v>1801</v>
      </c>
      <c r="C209" s="1" t="s">
        <v>37</v>
      </c>
      <c r="D209" s="1" t="s">
        <v>1802</v>
      </c>
      <c r="F209" s="1" t="s">
        <v>1771</v>
      </c>
      <c r="G209" s="1" t="e">
        <f>-ic</f>
        <v>#NAME?</v>
      </c>
      <c r="I209" s="1" t="s">
        <v>1803</v>
      </c>
      <c r="K209" s="1" t="s">
        <v>1804</v>
      </c>
      <c r="L209" s="1" t="s">
        <v>1805</v>
      </c>
      <c r="M209" s="1" t="s">
        <v>1806</v>
      </c>
      <c r="N209" s="1" t="s">
        <v>1807</v>
      </c>
      <c r="O209" s="1" t="s">
        <v>1808</v>
      </c>
    </row>
    <row r="210" s="1" customFormat="1" spans="1:15">
      <c r="A210" s="1" t="s">
        <v>15</v>
      </c>
      <c r="B210" s="1" t="s">
        <v>1809</v>
      </c>
      <c r="C210" s="1" t="s">
        <v>17</v>
      </c>
      <c r="D210" s="1" t="s">
        <v>1810</v>
      </c>
      <c r="F210" s="1" t="s">
        <v>1771</v>
      </c>
      <c r="G210" s="1" t="e">
        <f>-ue</f>
        <v>#NAME?</v>
      </c>
      <c r="I210" s="1" t="s">
        <v>1811</v>
      </c>
      <c r="K210" s="1" t="s">
        <v>1812</v>
      </c>
      <c r="L210" s="1" t="s">
        <v>1813</v>
      </c>
      <c r="M210" s="1" t="s">
        <v>1814</v>
      </c>
      <c r="N210" s="1" t="s">
        <v>1815</v>
      </c>
      <c r="O210" s="1" t="s">
        <v>1816</v>
      </c>
    </row>
    <row r="211" s="1" customFormat="1" spans="1:15">
      <c r="A211" s="1" t="s">
        <v>15</v>
      </c>
      <c r="B211" s="1" t="s">
        <v>1817</v>
      </c>
      <c r="C211" s="1" t="s">
        <v>37</v>
      </c>
      <c r="D211" s="1" t="s">
        <v>1818</v>
      </c>
      <c r="F211" s="1" t="s">
        <v>1771</v>
      </c>
      <c r="G211" s="1" t="e">
        <f>-ic</f>
        <v>#NAME?</v>
      </c>
      <c r="I211" s="1" t="s">
        <v>1819</v>
      </c>
      <c r="K211" s="1" t="s">
        <v>1820</v>
      </c>
      <c r="L211" s="1" t="s">
        <v>1821</v>
      </c>
      <c r="M211" s="1" t="s">
        <v>1822</v>
      </c>
      <c r="N211" s="1" t="s">
        <v>1823</v>
      </c>
      <c r="O211" s="1" t="s">
        <v>1824</v>
      </c>
    </row>
    <row r="212" s="1" customFormat="1" spans="1:15">
      <c r="A212" s="1" t="s">
        <v>15</v>
      </c>
      <c r="B212" s="1" t="s">
        <v>1825</v>
      </c>
      <c r="C212" s="1" t="s">
        <v>17</v>
      </c>
      <c r="D212" s="1" t="s">
        <v>1826</v>
      </c>
      <c r="F212" s="1" t="s">
        <v>1771</v>
      </c>
      <c r="G212" s="1" t="e">
        <f>-ue</f>
        <v>#NAME?</v>
      </c>
      <c r="I212" s="1" t="s">
        <v>1827</v>
      </c>
      <c r="K212" s="1" t="s">
        <v>1828</v>
      </c>
      <c r="L212" s="1" t="s">
        <v>1829</v>
      </c>
      <c r="M212" s="1" t="s">
        <v>1830</v>
      </c>
      <c r="N212" s="1" t="s">
        <v>1831</v>
      </c>
      <c r="O212" s="1" t="s">
        <v>1832</v>
      </c>
    </row>
    <row r="213" s="1" customFormat="1" spans="1:15">
      <c r="A213" s="1" t="s">
        <v>15</v>
      </c>
      <c r="B213" s="1" t="s">
        <v>1833</v>
      </c>
      <c r="C213" s="1" t="s">
        <v>17</v>
      </c>
      <c r="D213" s="1" t="s">
        <v>1779</v>
      </c>
      <c r="F213" s="1" t="s">
        <v>1771</v>
      </c>
      <c r="G213" s="1" t="e">
        <f>-uery</f>
        <v>#NAME?</v>
      </c>
      <c r="I213" s="1" t="s">
        <v>1834</v>
      </c>
      <c r="K213" s="1" t="s">
        <v>1835</v>
      </c>
      <c r="L213" s="1" t="s">
        <v>1836</v>
      </c>
      <c r="M213" s="1" t="s">
        <v>1837</v>
      </c>
      <c r="N213" s="1" t="s">
        <v>1838</v>
      </c>
      <c r="O213" s="1" t="s">
        <v>1839</v>
      </c>
    </row>
    <row r="214" s="1" customFormat="1" spans="1:15">
      <c r="A214" s="1" t="s">
        <v>15</v>
      </c>
      <c r="B214" s="1" t="s">
        <v>1840</v>
      </c>
      <c r="C214" s="1" t="s">
        <v>17</v>
      </c>
      <c r="D214" s="1" t="s">
        <v>1841</v>
      </c>
      <c r="F214" s="1" t="s">
        <v>1771</v>
      </c>
      <c r="G214" s="1" t="e">
        <f>-ue</f>
        <v>#NAME?</v>
      </c>
      <c r="I214" s="1" t="s">
        <v>1842</v>
      </c>
      <c r="K214" s="1" t="s">
        <v>1843</v>
      </c>
      <c r="L214" s="1" t="s">
        <v>1844</v>
      </c>
      <c r="M214" s="1" t="s">
        <v>1845</v>
      </c>
      <c r="N214" s="1" t="s">
        <v>1846</v>
      </c>
      <c r="O214" s="1" t="s">
        <v>1847</v>
      </c>
    </row>
    <row r="215" s="1" customFormat="1" spans="1:15">
      <c r="A215" s="1" t="s">
        <v>15</v>
      </c>
      <c r="B215" s="1" t="s">
        <v>1848</v>
      </c>
      <c r="C215" s="1" t="s">
        <v>17</v>
      </c>
      <c r="F215" s="1" t="s">
        <v>1849</v>
      </c>
      <c r="G215" s="1" t="s">
        <v>800</v>
      </c>
      <c r="H215" s="1" t="e">
        <f>-culture</f>
        <v>#NAME?</v>
      </c>
      <c r="I215" s="1" t="s">
        <v>1850</v>
      </c>
      <c r="J215" s="1" t="s">
        <v>1851</v>
      </c>
      <c r="K215" s="1" t="s">
        <v>1852</v>
      </c>
      <c r="L215" s="1" t="s">
        <v>1853</v>
      </c>
      <c r="M215" s="1" t="s">
        <v>1854</v>
      </c>
      <c r="N215" s="1" t="s">
        <v>1855</v>
      </c>
      <c r="O215" s="1" t="s">
        <v>1856</v>
      </c>
    </row>
    <row r="216" s="1" customFormat="1" spans="1:15">
      <c r="A216" s="1" t="s">
        <v>15</v>
      </c>
      <c r="B216" s="1" t="s">
        <v>1857</v>
      </c>
      <c r="C216" s="1" t="s">
        <v>37</v>
      </c>
      <c r="F216" s="1" t="s">
        <v>1849</v>
      </c>
      <c r="G216" s="1" t="e">
        <f>-arian</f>
        <v>#NAME?</v>
      </c>
      <c r="I216" s="1" t="s">
        <v>1858</v>
      </c>
      <c r="J216" s="1" t="s">
        <v>1859</v>
      </c>
      <c r="K216" s="1" t="s">
        <v>1860</v>
      </c>
      <c r="L216" s="1" t="s">
        <v>1861</v>
      </c>
      <c r="M216" s="1" t="s">
        <v>1862</v>
      </c>
      <c r="N216" s="1" t="s">
        <v>1863</v>
      </c>
      <c r="O216" s="1" t="s">
        <v>1864</v>
      </c>
    </row>
    <row r="217" s="1" customFormat="1" spans="1:15">
      <c r="A217" s="1" t="s">
        <v>15</v>
      </c>
      <c r="B217" s="1" t="s">
        <v>1865</v>
      </c>
      <c r="C217" s="1" t="s">
        <v>17</v>
      </c>
      <c r="F217" s="1" t="s">
        <v>1849</v>
      </c>
      <c r="G217" s="1" t="s">
        <v>976</v>
      </c>
      <c r="H217" s="1" t="e">
        <f>-nomy</f>
        <v>#NAME?</v>
      </c>
      <c r="I217" s="1" t="s">
        <v>1866</v>
      </c>
      <c r="J217" s="1" t="s">
        <v>1867</v>
      </c>
      <c r="K217" s="1" t="s">
        <v>1868</v>
      </c>
      <c r="L217" s="1" t="s">
        <v>1869</v>
      </c>
      <c r="M217" s="1" t="s">
        <v>1870</v>
      </c>
      <c r="N217" s="1" t="s">
        <v>1871</v>
      </c>
      <c r="O217" s="1" t="s">
        <v>1872</v>
      </c>
    </row>
    <row r="218" s="1" customFormat="1" spans="1:15">
      <c r="A218" s="1" t="s">
        <v>15</v>
      </c>
      <c r="B218" s="1" t="s">
        <v>1873</v>
      </c>
      <c r="C218" s="1" t="s">
        <v>17</v>
      </c>
      <c r="F218" s="1" t="s">
        <v>1849</v>
      </c>
      <c r="G218" s="1" t="s">
        <v>976</v>
      </c>
      <c r="H218" s="1" t="e">
        <f>-logy</f>
        <v>#NAME?</v>
      </c>
      <c r="I218" s="1" t="s">
        <v>1874</v>
      </c>
      <c r="J218" s="1" t="s">
        <v>1875</v>
      </c>
      <c r="K218" s="1" t="s">
        <v>1876</v>
      </c>
      <c r="L218" s="1" t="s">
        <v>1877</v>
      </c>
      <c r="M218" s="1" t="s">
        <v>1878</v>
      </c>
      <c r="N218" s="1" t="s">
        <v>1879</v>
      </c>
      <c r="O218" s="1" t="s">
        <v>1880</v>
      </c>
    </row>
    <row r="219" s="1" customFormat="1" spans="1:15">
      <c r="A219" s="1" t="s">
        <v>15</v>
      </c>
      <c r="B219" s="1" t="s">
        <v>1881</v>
      </c>
      <c r="C219" s="1" t="s">
        <v>17</v>
      </c>
      <c r="D219" s="1" t="s">
        <v>1882</v>
      </c>
      <c r="F219" s="1" t="s">
        <v>1883</v>
      </c>
      <c r="I219" s="1" t="s">
        <v>1884</v>
      </c>
      <c r="J219" s="1" t="s">
        <v>1885</v>
      </c>
      <c r="K219" s="1" t="s">
        <v>1886</v>
      </c>
      <c r="L219" s="1" t="s">
        <v>1887</v>
      </c>
      <c r="M219" s="1" t="s">
        <v>1888</v>
      </c>
      <c r="N219" s="1" t="s">
        <v>1889</v>
      </c>
      <c r="O219" s="1" t="s">
        <v>1890</v>
      </c>
    </row>
    <row r="220" s="1" customFormat="1" spans="1:15">
      <c r="A220" s="1" t="s">
        <v>15</v>
      </c>
      <c r="B220" s="1" t="s">
        <v>1891</v>
      </c>
      <c r="C220" s="1" t="s">
        <v>17</v>
      </c>
      <c r="D220" s="1" t="s">
        <v>1892</v>
      </c>
      <c r="F220" s="1" t="s">
        <v>1893</v>
      </c>
      <c r="I220" s="1" t="s">
        <v>1894</v>
      </c>
      <c r="J220" s="1" t="s">
        <v>1895</v>
      </c>
      <c r="K220" s="1" t="s">
        <v>1896</v>
      </c>
      <c r="L220" s="1" t="s">
        <v>1897</v>
      </c>
      <c r="M220" s="1" t="s">
        <v>1898</v>
      </c>
      <c r="N220" s="1" t="s">
        <v>1899</v>
      </c>
      <c r="O220" s="1" t="s">
        <v>1900</v>
      </c>
    </row>
    <row r="221" s="1" customFormat="1" spans="1:15">
      <c r="A221" s="1" t="s">
        <v>15</v>
      </c>
      <c r="B221" s="1" t="s">
        <v>1901</v>
      </c>
      <c r="C221" s="1" t="s">
        <v>17</v>
      </c>
      <c r="D221" s="1" t="s">
        <v>1892</v>
      </c>
      <c r="F221" s="1" t="s">
        <v>1902</v>
      </c>
      <c r="I221" s="1" t="s">
        <v>1903</v>
      </c>
      <c r="J221" s="1" t="s">
        <v>1904</v>
      </c>
      <c r="K221" s="1" t="s">
        <v>1905</v>
      </c>
      <c r="L221" s="1" t="s">
        <v>1906</v>
      </c>
      <c r="M221" s="1" t="s">
        <v>1907</v>
      </c>
      <c r="N221" s="1" t="s">
        <v>1908</v>
      </c>
      <c r="O221" s="1" t="s">
        <v>1909</v>
      </c>
    </row>
    <row r="222" s="1" customFormat="1" spans="1:15">
      <c r="A222" s="1" t="s">
        <v>15</v>
      </c>
      <c r="B222" s="1" t="s">
        <v>1910</v>
      </c>
      <c r="C222" s="1" t="s">
        <v>17</v>
      </c>
      <c r="D222" s="1" t="s">
        <v>1882</v>
      </c>
      <c r="F222" s="1" t="s">
        <v>1911</v>
      </c>
      <c r="I222" s="1" t="s">
        <v>1912</v>
      </c>
      <c r="J222" s="1" t="s">
        <v>1913</v>
      </c>
      <c r="K222" s="1" t="s">
        <v>1914</v>
      </c>
      <c r="L222" s="1" t="s">
        <v>1915</v>
      </c>
      <c r="M222" s="1" t="s">
        <v>1916</v>
      </c>
      <c r="N222" s="1" t="s">
        <v>1917</v>
      </c>
      <c r="O222" s="1" t="s">
        <v>1918</v>
      </c>
    </row>
    <row r="223" s="1" customFormat="1" spans="1:15">
      <c r="A223" s="1" t="s">
        <v>15</v>
      </c>
      <c r="B223" s="1" t="s">
        <v>1919</v>
      </c>
      <c r="C223" s="1" t="s">
        <v>17</v>
      </c>
      <c r="D223" s="1" t="s">
        <v>1892</v>
      </c>
      <c r="F223" s="1" t="s">
        <v>539</v>
      </c>
      <c r="G223" s="1" t="e">
        <f>-logy</f>
        <v>#NAME?</v>
      </c>
      <c r="I223" s="1" t="s">
        <v>1920</v>
      </c>
      <c r="J223" s="1" t="s">
        <v>1921</v>
      </c>
      <c r="K223" s="1" t="s">
        <v>1922</v>
      </c>
      <c r="L223" s="1" t="s">
        <v>1923</v>
      </c>
      <c r="M223" s="1" t="s">
        <v>1924</v>
      </c>
      <c r="N223" s="1" t="s">
        <v>1925</v>
      </c>
      <c r="O223" s="1" t="s">
        <v>1926</v>
      </c>
    </row>
    <row r="224" s="1" customFormat="1" spans="1:15">
      <c r="A224" s="1" t="s">
        <v>15</v>
      </c>
      <c r="B224" s="1" t="s">
        <v>1927</v>
      </c>
      <c r="C224" s="1" t="s">
        <v>37</v>
      </c>
      <c r="F224" s="1" t="s">
        <v>1849</v>
      </c>
      <c r="G224" s="1" t="e">
        <f>-estic</f>
        <v>#NAME?</v>
      </c>
      <c r="I224" s="1" t="s">
        <v>1928</v>
      </c>
      <c r="J224" s="1" t="s">
        <v>1929</v>
      </c>
      <c r="K224" s="1" t="s">
        <v>1930</v>
      </c>
      <c r="L224" s="1" t="s">
        <v>1931</v>
      </c>
      <c r="M224" s="1" t="s">
        <v>1932</v>
      </c>
      <c r="N224" s="1" t="s">
        <v>1933</v>
      </c>
      <c r="O224" s="1" t="s">
        <v>1934</v>
      </c>
    </row>
    <row r="225" s="1" customFormat="1" spans="1:15">
      <c r="A225" s="1" t="s">
        <v>15</v>
      </c>
      <c r="B225" s="1" t="s">
        <v>1935</v>
      </c>
      <c r="C225" s="1" t="s">
        <v>17</v>
      </c>
      <c r="F225" s="1" t="s">
        <v>1936</v>
      </c>
      <c r="G225" s="1" t="s">
        <v>1937</v>
      </c>
      <c r="H225" s="1" t="e">
        <f>-ia</f>
        <v>#NAME?</v>
      </c>
      <c r="I225" s="1" t="s">
        <v>1938</v>
      </c>
      <c r="J225" s="1" t="s">
        <v>1939</v>
      </c>
      <c r="K225" s="1" t="s">
        <v>1940</v>
      </c>
      <c r="L225" s="1" t="s">
        <v>1941</v>
      </c>
      <c r="M225" s="1" t="s">
        <v>1942</v>
      </c>
      <c r="N225" s="1" t="s">
        <v>1943</v>
      </c>
      <c r="O225" s="1" t="s">
        <v>1944</v>
      </c>
    </row>
    <row r="226" s="1" customFormat="1" spans="1:15">
      <c r="A226" s="1" t="s">
        <v>15</v>
      </c>
      <c r="B226" s="1" t="s">
        <v>1108</v>
      </c>
      <c r="C226" s="1" t="s">
        <v>721</v>
      </c>
      <c r="D226" s="1" t="s">
        <v>300</v>
      </c>
      <c r="F226" s="1" t="s">
        <v>1945</v>
      </c>
      <c r="G226" s="1" t="e">
        <f>-ic</f>
        <v>#NAME?</v>
      </c>
      <c r="I226" s="1" t="s">
        <v>1946</v>
      </c>
      <c r="J226" s="1" t="s">
        <v>1947</v>
      </c>
      <c r="K226" s="1" t="s">
        <v>1948</v>
      </c>
      <c r="L226" s="1" t="s">
        <v>1949</v>
      </c>
      <c r="M226" s="1" t="s">
        <v>1950</v>
      </c>
      <c r="N226" s="1" t="s">
        <v>1951</v>
      </c>
      <c r="O226" s="1" t="s">
        <v>1952</v>
      </c>
    </row>
    <row r="227" s="1" customFormat="1" spans="1:15">
      <c r="A227" s="1" t="s">
        <v>15</v>
      </c>
      <c r="B227" s="1" t="s">
        <v>1953</v>
      </c>
      <c r="C227" s="1" t="s">
        <v>17</v>
      </c>
      <c r="F227" s="1" t="s">
        <v>1954</v>
      </c>
      <c r="G227" s="1" t="s">
        <v>1937</v>
      </c>
      <c r="H227" s="1" t="e">
        <f>-ia</f>
        <v>#NAME?</v>
      </c>
      <c r="I227" s="1" t="s">
        <v>1955</v>
      </c>
      <c r="K227" s="1" t="s">
        <v>1956</v>
      </c>
      <c r="L227" s="1" t="s">
        <v>1957</v>
      </c>
      <c r="M227" s="1" t="s">
        <v>1958</v>
      </c>
      <c r="N227" s="1" t="s">
        <v>1959</v>
      </c>
      <c r="O227" s="1" t="s">
        <v>1960</v>
      </c>
    </row>
    <row r="228" s="1" customFormat="1" spans="1:15">
      <c r="A228" s="1" t="s">
        <v>15</v>
      </c>
      <c r="B228" s="1" t="s">
        <v>1961</v>
      </c>
      <c r="C228" s="1" t="s">
        <v>17</v>
      </c>
      <c r="F228" s="1" t="s">
        <v>1962</v>
      </c>
      <c r="G228" s="1" t="s">
        <v>1937</v>
      </c>
      <c r="H228" s="1" t="e">
        <f>-ia</f>
        <v>#NAME?</v>
      </c>
      <c r="I228" s="1" t="s">
        <v>1963</v>
      </c>
      <c r="K228" s="1" t="s">
        <v>1964</v>
      </c>
      <c r="L228" s="1" t="s">
        <v>1965</v>
      </c>
      <c r="M228" s="1" t="s">
        <v>1966</v>
      </c>
      <c r="N228" s="1" t="s">
        <v>1967</v>
      </c>
      <c r="O228" s="1" t="s">
        <v>1968</v>
      </c>
    </row>
    <row r="229" s="1" customFormat="1" spans="1:15">
      <c r="A229" s="1" t="s">
        <v>15</v>
      </c>
      <c r="B229" s="1" t="s">
        <v>418</v>
      </c>
      <c r="C229" s="1" t="s">
        <v>17</v>
      </c>
      <c r="F229" s="1" t="s">
        <v>368</v>
      </c>
      <c r="G229" s="1" t="s">
        <v>1937</v>
      </c>
      <c r="H229" s="1" t="e">
        <f>-ia</f>
        <v>#NAME?</v>
      </c>
      <c r="I229" s="1" t="s">
        <v>1969</v>
      </c>
      <c r="K229" s="1" t="s">
        <v>1970</v>
      </c>
      <c r="L229" s="1" t="s">
        <v>1971</v>
      </c>
      <c r="M229" s="1" t="s">
        <v>1972</v>
      </c>
      <c r="N229" s="1" t="s">
        <v>1973</v>
      </c>
      <c r="O229" s="1" t="s">
        <v>1974</v>
      </c>
    </row>
    <row r="230" s="1" customFormat="1" spans="1:15">
      <c r="A230" s="1" t="s">
        <v>15</v>
      </c>
      <c r="B230" s="1" t="s">
        <v>1975</v>
      </c>
      <c r="C230" s="1" t="s">
        <v>17</v>
      </c>
      <c r="F230" s="1" t="s">
        <v>1976</v>
      </c>
      <c r="G230" s="1" t="s">
        <v>1937</v>
      </c>
      <c r="H230" s="1" t="e">
        <f>-ia</f>
        <v>#NAME?</v>
      </c>
      <c r="I230" s="1" t="s">
        <v>1977</v>
      </c>
      <c r="K230" s="1" t="s">
        <v>1978</v>
      </c>
      <c r="L230" s="1" t="s">
        <v>1979</v>
      </c>
      <c r="M230" s="1" t="s">
        <v>1980</v>
      </c>
      <c r="N230" s="1" t="s">
        <v>1981</v>
      </c>
      <c r="O230" s="1" t="s">
        <v>1982</v>
      </c>
    </row>
    <row r="231" s="1" customFormat="1" spans="1:15">
      <c r="A231" s="1" t="s">
        <v>15</v>
      </c>
      <c r="B231" s="1" t="s">
        <v>1983</v>
      </c>
      <c r="C231" s="1" t="s">
        <v>17</v>
      </c>
      <c r="F231" s="1" t="s">
        <v>1984</v>
      </c>
      <c r="G231" s="1" t="s">
        <v>1937</v>
      </c>
      <c r="H231" s="1" t="e">
        <f>-ia</f>
        <v>#NAME?</v>
      </c>
      <c r="I231" s="1" t="s">
        <v>1985</v>
      </c>
      <c r="K231" s="1" t="s">
        <v>1986</v>
      </c>
      <c r="L231" s="1" t="s">
        <v>1987</v>
      </c>
      <c r="M231" s="1" t="s">
        <v>1988</v>
      </c>
      <c r="N231" s="1" t="s">
        <v>1989</v>
      </c>
      <c r="O231" s="1" t="s">
        <v>1990</v>
      </c>
    </row>
    <row r="232" s="1" customFormat="1" spans="1:15">
      <c r="A232" s="1" t="s">
        <v>15</v>
      </c>
      <c r="B232" s="1" t="s">
        <v>1991</v>
      </c>
      <c r="C232" s="1" t="s">
        <v>37</v>
      </c>
      <c r="F232" s="1" t="s">
        <v>1937</v>
      </c>
      <c r="G232" s="1" t="e">
        <f>-etic</f>
        <v>#NAME?</v>
      </c>
      <c r="I232" s="1" t="s">
        <v>1992</v>
      </c>
      <c r="K232" s="1" t="s">
        <v>1993</v>
      </c>
      <c r="L232" s="1" t="s">
        <v>1994</v>
      </c>
      <c r="M232" s="1" t="s">
        <v>1995</v>
      </c>
      <c r="N232" s="1" t="s">
        <v>1996</v>
      </c>
      <c r="O232" s="1" t="s">
        <v>1997</v>
      </c>
    </row>
    <row r="233" s="1" customFormat="1" spans="1:15">
      <c r="A233" s="1" t="s">
        <v>15</v>
      </c>
      <c r="B233" s="1" t="s">
        <v>1998</v>
      </c>
      <c r="C233" s="1" t="s">
        <v>17</v>
      </c>
      <c r="F233" s="1" t="s">
        <v>1999</v>
      </c>
      <c r="G233" s="1" t="s">
        <v>1937</v>
      </c>
      <c r="H233" s="1" t="e">
        <f>-ia</f>
        <v>#NAME?</v>
      </c>
      <c r="I233" s="1" t="s">
        <v>2000</v>
      </c>
      <c r="K233" s="1" t="s">
        <v>2001</v>
      </c>
      <c r="L233" s="1" t="s">
        <v>2002</v>
      </c>
      <c r="M233" s="1" t="s">
        <v>2003</v>
      </c>
      <c r="N233" s="1" t="s">
        <v>2004</v>
      </c>
      <c r="O233" s="1" t="s">
        <v>2005</v>
      </c>
    </row>
    <row r="234" s="1" customFormat="1" spans="1:15">
      <c r="A234" s="1" t="s">
        <v>15</v>
      </c>
      <c r="B234" s="1" t="s">
        <v>2006</v>
      </c>
      <c r="C234" s="1" t="s">
        <v>17</v>
      </c>
      <c r="F234" s="1" t="s">
        <v>2007</v>
      </c>
      <c r="G234" s="1" t="s">
        <v>1937</v>
      </c>
      <c r="H234" s="1" t="e">
        <f>-ia</f>
        <v>#NAME?</v>
      </c>
      <c r="I234" s="1" t="s">
        <v>2008</v>
      </c>
      <c r="K234" s="1" t="s">
        <v>2009</v>
      </c>
      <c r="L234" s="1" t="s">
        <v>2010</v>
      </c>
      <c r="M234" s="1" t="s">
        <v>2011</v>
      </c>
      <c r="N234" s="1" t="s">
        <v>2012</v>
      </c>
      <c r="O234" s="1" t="s">
        <v>2013</v>
      </c>
    </row>
    <row r="235" s="1" customFormat="1" spans="1:15">
      <c r="A235" s="1" t="s">
        <v>15</v>
      </c>
      <c r="B235" s="1" t="s">
        <v>2014</v>
      </c>
      <c r="C235" s="1" t="s">
        <v>246</v>
      </c>
      <c r="D235" s="1" t="s">
        <v>964</v>
      </c>
      <c r="F235" s="1" t="s">
        <v>2015</v>
      </c>
      <c r="I235" s="1" t="s">
        <v>2016</v>
      </c>
      <c r="J235" s="1" t="s">
        <v>2017</v>
      </c>
      <c r="K235" s="1" t="s">
        <v>2018</v>
      </c>
      <c r="L235" s="1" t="s">
        <v>2019</v>
      </c>
      <c r="M235" s="1" t="s">
        <v>2020</v>
      </c>
      <c r="N235" s="1" t="s">
        <v>2021</v>
      </c>
      <c r="O235" s="1" t="s">
        <v>2022</v>
      </c>
    </row>
    <row r="236" s="1" customFormat="1" spans="1:15">
      <c r="A236" s="1" t="s">
        <v>15</v>
      </c>
      <c r="B236" s="1" t="s">
        <v>2023</v>
      </c>
      <c r="C236" s="1" t="s">
        <v>246</v>
      </c>
      <c r="D236" s="1" t="s">
        <v>964</v>
      </c>
      <c r="F236" s="1" t="s">
        <v>2024</v>
      </c>
      <c r="I236" s="1" t="s">
        <v>2025</v>
      </c>
      <c r="J236" s="1" t="s">
        <v>2026</v>
      </c>
      <c r="K236" s="1" t="s">
        <v>2027</v>
      </c>
      <c r="L236" s="1" t="s">
        <v>2028</v>
      </c>
      <c r="M236" s="1" t="s">
        <v>2029</v>
      </c>
      <c r="N236" s="1" t="s">
        <v>2030</v>
      </c>
      <c r="O236" s="1" t="s">
        <v>2031</v>
      </c>
    </row>
    <row r="237" s="1" customFormat="1" spans="1:15">
      <c r="A237" s="1" t="s">
        <v>15</v>
      </c>
      <c r="B237" s="1" t="s">
        <v>2032</v>
      </c>
      <c r="C237" s="1" t="s">
        <v>246</v>
      </c>
      <c r="D237" s="1" t="s">
        <v>964</v>
      </c>
      <c r="F237" s="1" t="s">
        <v>2033</v>
      </c>
      <c r="I237" s="1" t="s">
        <v>2034</v>
      </c>
      <c r="J237" s="1" t="s">
        <v>2035</v>
      </c>
      <c r="K237" s="1" t="s">
        <v>2036</v>
      </c>
      <c r="L237" s="1" t="s">
        <v>2037</v>
      </c>
      <c r="M237" s="1" t="s">
        <v>2038</v>
      </c>
      <c r="N237" s="1" t="s">
        <v>2039</v>
      </c>
      <c r="O237" s="1" t="s">
        <v>2040</v>
      </c>
    </row>
    <row r="238" s="1" customFormat="1" spans="1:15">
      <c r="A238" s="1" t="s">
        <v>15</v>
      </c>
      <c r="B238" s="1" t="s">
        <v>2041</v>
      </c>
      <c r="C238" s="1" t="s">
        <v>246</v>
      </c>
      <c r="D238" s="1" t="s">
        <v>964</v>
      </c>
      <c r="F238" s="1" t="s">
        <v>2042</v>
      </c>
      <c r="I238" s="1" t="s">
        <v>2043</v>
      </c>
      <c r="J238" s="1" t="s">
        <v>2044</v>
      </c>
      <c r="K238" s="1" t="s">
        <v>2045</v>
      </c>
      <c r="L238" s="1" t="s">
        <v>2046</v>
      </c>
      <c r="M238" s="1" t="s">
        <v>2047</v>
      </c>
      <c r="N238" s="1" t="s">
        <v>2048</v>
      </c>
      <c r="O238" s="1" t="s">
        <v>2049</v>
      </c>
    </row>
    <row r="239" s="1" customFormat="1" spans="1:15">
      <c r="A239" s="1" t="s">
        <v>15</v>
      </c>
      <c r="B239" s="1" t="s">
        <v>2050</v>
      </c>
      <c r="C239" s="1" t="s">
        <v>246</v>
      </c>
      <c r="D239" s="1" t="s">
        <v>2051</v>
      </c>
      <c r="F239" s="1" t="s">
        <v>2052</v>
      </c>
      <c r="I239" s="1" t="s">
        <v>2053</v>
      </c>
      <c r="J239" s="1" t="s">
        <v>2054</v>
      </c>
      <c r="K239" s="1" t="s">
        <v>2055</v>
      </c>
      <c r="L239" s="1" t="s">
        <v>2056</v>
      </c>
      <c r="M239" s="1" t="s">
        <v>2057</v>
      </c>
      <c r="N239" s="1" t="s">
        <v>2058</v>
      </c>
      <c r="O239" s="1" t="s">
        <v>2059</v>
      </c>
    </row>
    <row r="240" s="1" customFormat="1" spans="1:15">
      <c r="A240" s="1" t="s">
        <v>15</v>
      </c>
      <c r="B240" s="1" t="s">
        <v>2060</v>
      </c>
      <c r="C240" s="1" t="s">
        <v>246</v>
      </c>
      <c r="D240" s="1" t="s">
        <v>687</v>
      </c>
      <c r="F240" s="1" t="s">
        <v>2061</v>
      </c>
      <c r="I240" s="1" t="s">
        <v>2062</v>
      </c>
      <c r="J240" s="1" t="s">
        <v>2063</v>
      </c>
      <c r="K240" s="1" t="s">
        <v>2064</v>
      </c>
      <c r="L240" s="1" t="s">
        <v>2065</v>
      </c>
      <c r="M240" s="1" t="s">
        <v>2066</v>
      </c>
      <c r="N240" s="1" t="s">
        <v>2067</v>
      </c>
      <c r="O240" s="1" t="s">
        <v>2068</v>
      </c>
    </row>
    <row r="241" s="1" customFormat="1" spans="1:15">
      <c r="A241" s="1" t="s">
        <v>15</v>
      </c>
      <c r="B241" s="1" t="s">
        <v>2069</v>
      </c>
      <c r="C241" s="1" t="s">
        <v>246</v>
      </c>
      <c r="D241" s="1" t="s">
        <v>2070</v>
      </c>
      <c r="F241" s="1" t="s">
        <v>2071</v>
      </c>
      <c r="I241" s="1" t="s">
        <v>2072</v>
      </c>
      <c r="J241" s="1" t="s">
        <v>2073</v>
      </c>
      <c r="K241" s="1" t="s">
        <v>2074</v>
      </c>
      <c r="L241" s="1" t="s">
        <v>2075</v>
      </c>
      <c r="M241" s="1" t="s">
        <v>2076</v>
      </c>
      <c r="N241" s="1" t="s">
        <v>2077</v>
      </c>
      <c r="O241" s="1" t="s">
        <v>2078</v>
      </c>
    </row>
    <row r="242" s="1" customFormat="1" spans="1:15">
      <c r="A242" s="1" t="s">
        <v>15</v>
      </c>
      <c r="B242" s="1" t="s">
        <v>2079</v>
      </c>
      <c r="C242" s="1" t="s">
        <v>246</v>
      </c>
      <c r="D242" s="1" t="s">
        <v>2080</v>
      </c>
      <c r="F242" s="1" t="s">
        <v>2081</v>
      </c>
      <c r="I242" s="1" t="s">
        <v>2082</v>
      </c>
      <c r="J242" s="1" t="s">
        <v>2083</v>
      </c>
      <c r="K242" s="1" t="s">
        <v>2084</v>
      </c>
      <c r="L242" s="1" t="s">
        <v>2085</v>
      </c>
      <c r="M242" s="1" t="s">
        <v>2086</v>
      </c>
      <c r="N242" s="1" t="s">
        <v>2087</v>
      </c>
      <c r="O242" s="1" t="s">
        <v>2088</v>
      </c>
    </row>
    <row r="243" s="1" customFormat="1" spans="1:15">
      <c r="A243" s="1" t="s">
        <v>15</v>
      </c>
      <c r="B243" s="1" t="s">
        <v>2089</v>
      </c>
      <c r="C243" s="1" t="s">
        <v>17</v>
      </c>
      <c r="D243" s="1" t="s">
        <v>2090</v>
      </c>
      <c r="F243" s="1" t="s">
        <v>2091</v>
      </c>
      <c r="I243" s="1" t="s">
        <v>2092</v>
      </c>
      <c r="J243" s="1" t="s">
        <v>2093</v>
      </c>
      <c r="K243" s="1" t="s">
        <v>2094</v>
      </c>
      <c r="L243" s="1" t="s">
        <v>2095</v>
      </c>
      <c r="M243" s="1" t="s">
        <v>2096</v>
      </c>
      <c r="N243" s="1" t="s">
        <v>2097</v>
      </c>
      <c r="O243" s="1" t="s">
        <v>2098</v>
      </c>
    </row>
    <row r="244" s="1" customFormat="1" spans="1:15">
      <c r="A244" s="1" t="s">
        <v>15</v>
      </c>
      <c r="B244" s="1" t="s">
        <v>2099</v>
      </c>
      <c r="C244" s="1" t="s">
        <v>17</v>
      </c>
      <c r="D244" s="1" t="s">
        <v>964</v>
      </c>
      <c r="F244" s="1" t="s">
        <v>2100</v>
      </c>
      <c r="G244" s="1" t="e">
        <f>-e</f>
        <v>#NAME?</v>
      </c>
      <c r="I244" s="1" t="s">
        <v>2101</v>
      </c>
      <c r="J244" s="1" t="s">
        <v>2102</v>
      </c>
      <c r="K244" s="1" t="s">
        <v>2103</v>
      </c>
      <c r="L244" s="1" t="s">
        <v>2104</v>
      </c>
      <c r="M244" s="1" t="s">
        <v>2105</v>
      </c>
      <c r="N244" s="1" t="s">
        <v>2106</v>
      </c>
      <c r="O244" s="1" t="s">
        <v>2107</v>
      </c>
    </row>
    <row r="245" s="1" customFormat="1" spans="1:15">
      <c r="A245" s="1" t="s">
        <v>15</v>
      </c>
      <c r="B245" s="1" t="s">
        <v>2108</v>
      </c>
      <c r="C245" s="1" t="s">
        <v>27</v>
      </c>
      <c r="F245" s="1" t="s">
        <v>2109</v>
      </c>
      <c r="G245" s="1" t="e">
        <f>-ial</f>
        <v>#NAME?</v>
      </c>
      <c r="I245" s="1" t="s">
        <v>2110</v>
      </c>
      <c r="J245" s="1" t="s">
        <v>2111</v>
      </c>
      <c r="K245" s="1" t="s">
        <v>2112</v>
      </c>
      <c r="L245" s="1" t="s">
        <v>2113</v>
      </c>
      <c r="M245" s="1" t="s">
        <v>2114</v>
      </c>
      <c r="N245" s="1" t="s">
        <v>2115</v>
      </c>
      <c r="O245" s="1" t="s">
        <v>2116</v>
      </c>
    </row>
    <row r="246" s="1" customFormat="1" spans="1:15">
      <c r="A246" s="1" t="s">
        <v>15</v>
      </c>
      <c r="B246" s="1" t="s">
        <v>2117</v>
      </c>
      <c r="C246" s="1" t="s">
        <v>17</v>
      </c>
      <c r="D246" s="1" t="s">
        <v>2118</v>
      </c>
      <c r="F246" s="1" t="s">
        <v>774</v>
      </c>
      <c r="I246" s="1" t="s">
        <v>2119</v>
      </c>
      <c r="J246" s="1" t="s">
        <v>2120</v>
      </c>
      <c r="K246" s="1" t="s">
        <v>2121</v>
      </c>
      <c r="L246" s="1" t="s">
        <v>2122</v>
      </c>
      <c r="M246" s="1" t="s">
        <v>2123</v>
      </c>
      <c r="N246" s="1" t="s">
        <v>2124</v>
      </c>
      <c r="O246" s="1" t="s">
        <v>2125</v>
      </c>
    </row>
    <row r="247" s="1" customFormat="1" spans="1:15">
      <c r="A247" s="1" t="s">
        <v>15</v>
      </c>
      <c r="B247" s="1" t="s">
        <v>2126</v>
      </c>
      <c r="C247" s="1" t="s">
        <v>37</v>
      </c>
      <c r="F247" s="1" t="s">
        <v>2109</v>
      </c>
      <c r="G247" s="1" t="s">
        <v>2127</v>
      </c>
      <c r="H247" s="1" t="e">
        <f>-ic</f>
        <v>#NAME?</v>
      </c>
      <c r="I247" s="1" t="s">
        <v>2128</v>
      </c>
      <c r="J247" s="1" t="s">
        <v>2129</v>
      </c>
      <c r="K247" s="1" t="s">
        <v>2130</v>
      </c>
      <c r="L247" s="1" t="s">
        <v>2131</v>
      </c>
      <c r="M247" s="1" t="s">
        <v>2132</v>
      </c>
      <c r="N247" s="1" t="s">
        <v>2133</v>
      </c>
      <c r="O247" s="1" t="s">
        <v>2134</v>
      </c>
    </row>
    <row r="248" s="1" customFormat="1" spans="1:15">
      <c r="A248" s="1" t="s">
        <v>15</v>
      </c>
      <c r="B248" s="1" t="s">
        <v>2135</v>
      </c>
      <c r="C248" s="1" t="s">
        <v>17</v>
      </c>
      <c r="D248" s="1" t="s">
        <v>2118</v>
      </c>
      <c r="F248" s="1" t="s">
        <v>2136</v>
      </c>
      <c r="I248" s="1" t="s">
        <v>2137</v>
      </c>
      <c r="J248" s="1" t="s">
        <v>2138</v>
      </c>
      <c r="K248" s="1" t="s">
        <v>2139</v>
      </c>
      <c r="L248" s="1" t="s">
        <v>2140</v>
      </c>
      <c r="M248" s="1" t="s">
        <v>2141</v>
      </c>
      <c r="N248" s="1" t="s">
        <v>2142</v>
      </c>
      <c r="O248" s="1" t="s">
        <v>2143</v>
      </c>
    </row>
    <row r="249" s="1" customFormat="1" spans="1:15">
      <c r="A249" s="1" t="s">
        <v>15</v>
      </c>
      <c r="B249" s="1" t="s">
        <v>2144</v>
      </c>
      <c r="C249" s="1" t="s">
        <v>17</v>
      </c>
      <c r="F249" s="1" t="s">
        <v>2109</v>
      </c>
      <c r="G249" s="1" t="s">
        <v>2145</v>
      </c>
      <c r="I249" s="1" t="s">
        <v>2146</v>
      </c>
      <c r="J249" s="1" t="s">
        <v>2147</v>
      </c>
      <c r="K249" s="1" t="s">
        <v>2148</v>
      </c>
      <c r="L249" s="1" t="s">
        <v>2149</v>
      </c>
      <c r="M249" s="1" t="s">
        <v>2150</v>
      </c>
      <c r="N249" s="1" t="s">
        <v>2151</v>
      </c>
      <c r="O249" s="1" t="s">
        <v>2152</v>
      </c>
    </row>
    <row r="250" s="1" customFormat="1" spans="1:15">
      <c r="A250" s="1" t="s">
        <v>15</v>
      </c>
      <c r="B250" s="1" t="s">
        <v>2153</v>
      </c>
      <c r="C250" s="1" t="s">
        <v>246</v>
      </c>
      <c r="F250" s="1" t="s">
        <v>2109</v>
      </c>
      <c r="G250" s="1" t="e">
        <f>-ate</f>
        <v>#NAME?</v>
      </c>
      <c r="I250" s="1" t="s">
        <v>2154</v>
      </c>
      <c r="J250" s="1" t="s">
        <v>2155</v>
      </c>
      <c r="K250" s="1" t="s">
        <v>2156</v>
      </c>
      <c r="L250" s="1" t="s">
        <v>2157</v>
      </c>
      <c r="M250" s="1" t="s">
        <v>2158</v>
      </c>
      <c r="N250" s="1" t="s">
        <v>2159</v>
      </c>
      <c r="O250" s="1" t="s">
        <v>2160</v>
      </c>
    </row>
    <row r="251" s="1" customFormat="1" spans="1:15">
      <c r="A251" s="1" t="s">
        <v>15</v>
      </c>
      <c r="B251" s="1" t="s">
        <v>2161</v>
      </c>
      <c r="C251" s="1" t="s">
        <v>17</v>
      </c>
      <c r="D251" s="1" t="s">
        <v>2118</v>
      </c>
      <c r="F251" s="1" t="s">
        <v>2162</v>
      </c>
      <c r="G251" s="1" t="e">
        <f>-ics</f>
        <v>#NAME?</v>
      </c>
      <c r="I251" s="1" t="s">
        <v>2163</v>
      </c>
      <c r="J251" s="1" t="s">
        <v>2164</v>
      </c>
      <c r="K251" s="1" t="s">
        <v>2165</v>
      </c>
      <c r="L251" s="1" t="s">
        <v>2166</v>
      </c>
      <c r="M251" s="1" t="s">
        <v>2167</v>
      </c>
      <c r="N251" s="1" t="s">
        <v>2168</v>
      </c>
      <c r="O251" s="1" t="s">
        <v>2169</v>
      </c>
    </row>
    <row r="252" s="1" customFormat="1" spans="1:15">
      <c r="A252" s="1" t="s">
        <v>15</v>
      </c>
      <c r="B252" s="1" t="s">
        <v>1081</v>
      </c>
      <c r="C252" s="1" t="s">
        <v>37</v>
      </c>
      <c r="D252" s="1" t="s">
        <v>300</v>
      </c>
      <c r="F252" s="1" t="s">
        <v>2109</v>
      </c>
      <c r="G252" s="1" t="s">
        <v>2127</v>
      </c>
      <c r="H252" s="1" t="e">
        <f>-ic</f>
        <v>#NAME?</v>
      </c>
      <c r="I252" s="1" t="s">
        <v>2170</v>
      </c>
      <c r="J252" s="1" t="s">
        <v>1084</v>
      </c>
      <c r="K252" s="1" t="s">
        <v>1085</v>
      </c>
      <c r="L252" s="1" t="s">
        <v>2171</v>
      </c>
      <c r="M252" s="1" t="s">
        <v>2172</v>
      </c>
      <c r="N252" s="1" t="s">
        <v>2173</v>
      </c>
      <c r="O252" s="1" t="s">
        <v>2174</v>
      </c>
    </row>
    <row r="253" s="1" customFormat="1" spans="1:15">
      <c r="A253" s="1" t="s">
        <v>15</v>
      </c>
      <c r="B253" s="1" t="s">
        <v>2175</v>
      </c>
      <c r="C253" s="1" t="s">
        <v>17</v>
      </c>
      <c r="D253" s="1" t="s">
        <v>2118</v>
      </c>
      <c r="F253" s="1" t="s">
        <v>2176</v>
      </c>
      <c r="I253" s="1" t="s">
        <v>2177</v>
      </c>
      <c r="J253" s="1" t="s">
        <v>2178</v>
      </c>
      <c r="K253" s="1" t="s">
        <v>2179</v>
      </c>
      <c r="L253" s="1" t="s">
        <v>2180</v>
      </c>
      <c r="M253" s="1" t="s">
        <v>2181</v>
      </c>
      <c r="N253" s="1" t="s">
        <v>2182</v>
      </c>
      <c r="O253" s="1" t="s">
        <v>2183</v>
      </c>
    </row>
    <row r="254" s="1" customFormat="1" spans="1:15">
      <c r="A254" s="1" t="s">
        <v>15</v>
      </c>
      <c r="B254" s="1" t="s">
        <v>2184</v>
      </c>
      <c r="C254" s="1" t="s">
        <v>17</v>
      </c>
      <c r="D254" s="1" t="s">
        <v>2118</v>
      </c>
      <c r="F254" s="1" t="s">
        <v>453</v>
      </c>
      <c r="G254" s="1" t="e">
        <f>-ics</f>
        <v>#NAME?</v>
      </c>
      <c r="I254" s="1" t="s">
        <v>2185</v>
      </c>
      <c r="J254" s="1" t="s">
        <v>2186</v>
      </c>
      <c r="K254" s="1" t="s">
        <v>2187</v>
      </c>
      <c r="L254" s="1" t="s">
        <v>2188</v>
      </c>
      <c r="M254" s="1" t="s">
        <v>2189</v>
      </c>
      <c r="N254" s="1" t="s">
        <v>2190</v>
      </c>
      <c r="O254" s="1" t="s">
        <v>2191</v>
      </c>
    </row>
    <row r="255" s="1" customFormat="1" spans="1:15">
      <c r="A255" s="1" t="s">
        <v>15</v>
      </c>
      <c r="B255" s="1" t="s">
        <v>2192</v>
      </c>
      <c r="C255" s="1" t="s">
        <v>17</v>
      </c>
      <c r="F255" s="1" t="s">
        <v>2193</v>
      </c>
      <c r="G255" s="1" t="e">
        <f>-ent</f>
        <v>#NAME?</v>
      </c>
      <c r="I255" s="1" t="s">
        <v>2194</v>
      </c>
      <c r="J255" s="1" t="s">
        <v>2195</v>
      </c>
      <c r="K255" s="1" t="s">
        <v>2196</v>
      </c>
      <c r="L255" s="1" t="s">
        <v>2197</v>
      </c>
      <c r="M255" s="1" t="s">
        <v>2198</v>
      </c>
      <c r="N255" s="1" t="s">
        <v>2199</v>
      </c>
      <c r="O255" s="1" t="s">
        <v>2200</v>
      </c>
    </row>
    <row r="256" s="1" customFormat="1" spans="1:15">
      <c r="A256" s="1" t="s">
        <v>15</v>
      </c>
      <c r="B256" s="1" t="s">
        <v>2201</v>
      </c>
      <c r="C256" s="1" t="s">
        <v>17</v>
      </c>
      <c r="F256" s="1" t="s">
        <v>2193</v>
      </c>
      <c r="G256" s="1" t="e">
        <f>-ency</f>
        <v>#NAME?</v>
      </c>
      <c r="I256" s="1" t="s">
        <v>2202</v>
      </c>
      <c r="J256" s="1" t="s">
        <v>2203</v>
      </c>
      <c r="K256" s="1" t="s">
        <v>2204</v>
      </c>
      <c r="L256" s="1" t="s">
        <v>2205</v>
      </c>
      <c r="M256" s="1" t="s">
        <v>2206</v>
      </c>
      <c r="N256" s="1" t="s">
        <v>2207</v>
      </c>
      <c r="O256" s="1" t="s">
        <v>2208</v>
      </c>
    </row>
    <row r="257" s="1" customFormat="1" spans="1:15">
      <c r="A257" s="1" t="s">
        <v>15</v>
      </c>
      <c r="B257" s="1" t="s">
        <v>2209</v>
      </c>
      <c r="C257" s="1" t="s">
        <v>17</v>
      </c>
      <c r="F257" s="1" t="s">
        <v>2193</v>
      </c>
      <c r="G257" s="1" t="e">
        <f>-end</f>
        <v>#NAME?</v>
      </c>
      <c r="H257" s="1" t="e">
        <f>-a</f>
        <v>#NAME?</v>
      </c>
      <c r="I257" s="1" t="s">
        <v>2210</v>
      </c>
      <c r="J257" s="1" t="s">
        <v>2211</v>
      </c>
      <c r="K257" s="1" t="s">
        <v>2212</v>
      </c>
      <c r="L257" s="1" t="s">
        <v>2213</v>
      </c>
      <c r="M257" s="1" t="s">
        <v>2214</v>
      </c>
      <c r="N257" s="1" t="s">
        <v>2215</v>
      </c>
      <c r="O257" s="1" t="s">
        <v>2216</v>
      </c>
    </row>
    <row r="258" s="1" customFormat="1" spans="1:15">
      <c r="A258" s="1" t="s">
        <v>15</v>
      </c>
      <c r="B258" s="1" t="s">
        <v>2217</v>
      </c>
      <c r="C258" s="1" t="s">
        <v>37</v>
      </c>
      <c r="F258" s="1" t="s">
        <v>2193</v>
      </c>
      <c r="G258" s="1" t="e">
        <f>-ile</f>
        <v>#NAME?</v>
      </c>
      <c r="I258" s="1" t="s">
        <v>2218</v>
      </c>
      <c r="J258" s="1" t="s">
        <v>2219</v>
      </c>
      <c r="K258" s="1" t="s">
        <v>2220</v>
      </c>
      <c r="L258" s="1" t="s">
        <v>2221</v>
      </c>
      <c r="M258" s="1" t="s">
        <v>2222</v>
      </c>
      <c r="N258" s="1" t="s">
        <v>2223</v>
      </c>
      <c r="O258" s="1" t="s">
        <v>2224</v>
      </c>
    </row>
    <row r="259" s="1" customFormat="1" spans="1:15">
      <c r="A259" s="1" t="s">
        <v>15</v>
      </c>
      <c r="B259" s="1" t="s">
        <v>2225</v>
      </c>
      <c r="C259" s="1" t="s">
        <v>246</v>
      </c>
      <c r="F259" s="1" t="s">
        <v>2193</v>
      </c>
      <c r="G259" s="1" t="e">
        <f>-it</f>
        <v>#NAME?</v>
      </c>
      <c r="H259" s="1" t="e">
        <f>-ate</f>
        <v>#NAME?</v>
      </c>
      <c r="I259" s="1" t="s">
        <v>2226</v>
      </c>
      <c r="J259" s="1" t="s">
        <v>2227</v>
      </c>
      <c r="K259" s="1" t="s">
        <v>2228</v>
      </c>
      <c r="L259" s="1" t="s">
        <v>2229</v>
      </c>
      <c r="M259" s="1" t="s">
        <v>2230</v>
      </c>
      <c r="N259" s="1" t="s">
        <v>2231</v>
      </c>
      <c r="O259" s="1" t="s">
        <v>2232</v>
      </c>
    </row>
    <row r="260" s="1" customFormat="1" spans="1:15">
      <c r="A260" s="1" t="s">
        <v>15</v>
      </c>
      <c r="B260" s="1" t="s">
        <v>2233</v>
      </c>
      <c r="C260" s="1" t="s">
        <v>246</v>
      </c>
      <c r="D260" s="1" t="s">
        <v>1271</v>
      </c>
      <c r="F260" s="1" t="s">
        <v>2234</v>
      </c>
      <c r="I260" s="1" t="s">
        <v>2235</v>
      </c>
      <c r="J260" s="1" t="s">
        <v>2236</v>
      </c>
      <c r="K260" s="1" t="s">
        <v>2237</v>
      </c>
      <c r="L260" s="1" t="s">
        <v>2238</v>
      </c>
      <c r="M260" s="1" t="s">
        <v>2239</v>
      </c>
      <c r="N260" s="1" t="s">
        <v>2240</v>
      </c>
      <c r="O260" s="1" t="s">
        <v>2241</v>
      </c>
    </row>
    <row r="261" s="1" customFormat="1" spans="1:15">
      <c r="A261" s="1" t="s">
        <v>15</v>
      </c>
      <c r="B261" s="1" t="s">
        <v>2242</v>
      </c>
      <c r="C261" s="1" t="s">
        <v>17</v>
      </c>
      <c r="D261" s="1" t="s">
        <v>2243</v>
      </c>
      <c r="F261" s="1" t="s">
        <v>2234</v>
      </c>
      <c r="G261" s="1" t="e">
        <f>-ion</f>
        <v>#NAME?</v>
      </c>
      <c r="I261" s="1" t="s">
        <v>2244</v>
      </c>
      <c r="J261" s="1" t="s">
        <v>2245</v>
      </c>
      <c r="K261" s="1" t="s">
        <v>2246</v>
      </c>
      <c r="L261" s="1" t="s">
        <v>2247</v>
      </c>
      <c r="M261" s="1" t="s">
        <v>2248</v>
      </c>
      <c r="N261" s="1" t="s">
        <v>2249</v>
      </c>
      <c r="O261" s="1" t="s">
        <v>2250</v>
      </c>
    </row>
    <row r="262" s="1" customFormat="1" spans="1:15">
      <c r="A262" s="1" t="s">
        <v>15</v>
      </c>
      <c r="B262" s="1" t="s">
        <v>2251</v>
      </c>
      <c r="C262" s="1" t="s">
        <v>246</v>
      </c>
      <c r="F262" s="1" t="s">
        <v>2234</v>
      </c>
      <c r="G262" s="1" t="e">
        <f>-iv</f>
        <v>#NAME?</v>
      </c>
      <c r="H262" s="1" t="e">
        <f>-ate</f>
        <v>#NAME?</v>
      </c>
      <c r="I262" s="1" t="s">
        <v>2252</v>
      </c>
      <c r="J262" s="1" t="s">
        <v>2253</v>
      </c>
      <c r="K262" s="1" t="s">
        <v>2254</v>
      </c>
      <c r="L262" s="1" t="s">
        <v>2255</v>
      </c>
      <c r="M262" s="1" t="s">
        <v>2256</v>
      </c>
      <c r="N262" s="1" t="s">
        <v>2257</v>
      </c>
      <c r="O262" s="1" t="s">
        <v>2258</v>
      </c>
    </row>
    <row r="263" s="1" customFormat="1" spans="1:15">
      <c r="A263" s="1" t="s">
        <v>15</v>
      </c>
      <c r="B263" s="1" t="s">
        <v>2259</v>
      </c>
      <c r="C263" s="1" t="s">
        <v>37</v>
      </c>
      <c r="D263" s="1" t="s">
        <v>1646</v>
      </c>
      <c r="F263" s="1" t="s">
        <v>2234</v>
      </c>
      <c r="I263" s="1" t="s">
        <v>2260</v>
      </c>
      <c r="J263" s="1" t="s">
        <v>2261</v>
      </c>
      <c r="K263" s="1" t="s">
        <v>2262</v>
      </c>
      <c r="L263" s="1" t="s">
        <v>2263</v>
      </c>
      <c r="M263" s="1" t="s">
        <v>2264</v>
      </c>
      <c r="N263" s="1" t="s">
        <v>2265</v>
      </c>
      <c r="O263" s="1" t="s">
        <v>2266</v>
      </c>
    </row>
    <row r="264" s="1" customFormat="1" spans="1:15">
      <c r="A264" s="1" t="s">
        <v>15</v>
      </c>
      <c r="B264" s="1" t="s">
        <v>2267</v>
      </c>
      <c r="C264" s="1" t="s">
        <v>246</v>
      </c>
      <c r="D264" s="1" t="s">
        <v>2268</v>
      </c>
      <c r="F264" s="1" t="s">
        <v>2193</v>
      </c>
      <c r="G264" s="1" t="e">
        <f>-e</f>
        <v>#NAME?</v>
      </c>
      <c r="I264" s="1" t="s">
        <v>2269</v>
      </c>
      <c r="J264" s="1" t="s">
        <v>2270</v>
      </c>
      <c r="K264" s="1" t="s">
        <v>2271</v>
      </c>
      <c r="L264" s="1" t="s">
        <v>2272</v>
      </c>
      <c r="M264" s="1" t="s">
        <v>2273</v>
      </c>
      <c r="N264" s="1" t="s">
        <v>2274</v>
      </c>
      <c r="O264" s="1" t="s">
        <v>2275</v>
      </c>
    </row>
    <row r="265" s="1" customFormat="1" spans="1:15">
      <c r="A265" s="1" t="s">
        <v>15</v>
      </c>
      <c r="B265" s="1" t="s">
        <v>2276</v>
      </c>
      <c r="C265" s="1" t="s">
        <v>246</v>
      </c>
      <c r="D265" s="1" t="s">
        <v>2277</v>
      </c>
      <c r="F265" s="1" t="s">
        <v>2234</v>
      </c>
      <c r="I265" s="1" t="s">
        <v>2278</v>
      </c>
      <c r="J265" s="1" t="s">
        <v>2279</v>
      </c>
      <c r="K265" s="1" t="s">
        <v>2280</v>
      </c>
      <c r="L265" s="1" t="s">
        <v>2281</v>
      </c>
      <c r="M265" s="1" t="s">
        <v>2282</v>
      </c>
      <c r="N265" s="1" t="s">
        <v>2283</v>
      </c>
      <c r="O265" s="1" t="s">
        <v>2284</v>
      </c>
    </row>
    <row r="266" s="1" customFormat="1" spans="1:15">
      <c r="A266" s="1" t="s">
        <v>15</v>
      </c>
      <c r="B266" s="1" t="s">
        <v>2285</v>
      </c>
      <c r="C266" s="1" t="s">
        <v>246</v>
      </c>
      <c r="D266" s="1" t="s">
        <v>2286</v>
      </c>
      <c r="F266" s="1" t="s">
        <v>2234</v>
      </c>
      <c r="I266" s="1" t="s">
        <v>2287</v>
      </c>
      <c r="J266" s="1" t="s">
        <v>2288</v>
      </c>
      <c r="K266" s="1" t="s">
        <v>2289</v>
      </c>
      <c r="L266" s="1" t="s">
        <v>2290</v>
      </c>
      <c r="M266" s="1" t="s">
        <v>2291</v>
      </c>
      <c r="N266" s="1" t="s">
        <v>2292</v>
      </c>
      <c r="O266" s="1" t="s">
        <v>2293</v>
      </c>
    </row>
    <row r="267" s="1" customFormat="1" spans="1:15">
      <c r="A267" s="1" t="s">
        <v>15</v>
      </c>
      <c r="B267" s="1" t="s">
        <v>2294</v>
      </c>
      <c r="C267" s="1" t="s">
        <v>37</v>
      </c>
      <c r="D267" s="1" t="s">
        <v>2295</v>
      </c>
      <c r="F267" s="1" t="s">
        <v>2296</v>
      </c>
      <c r="G267" s="1" t="e">
        <f>-al</f>
        <v>#NAME?</v>
      </c>
      <c r="I267" s="1" t="s">
        <v>2297</v>
      </c>
      <c r="J267" s="1" t="s">
        <v>2298</v>
      </c>
      <c r="K267" s="1" t="s">
        <v>2299</v>
      </c>
      <c r="L267" s="1" t="s">
        <v>2300</v>
      </c>
      <c r="M267" s="1" t="s">
        <v>2301</v>
      </c>
      <c r="N267" s="1" t="s">
        <v>2302</v>
      </c>
      <c r="O267" s="1" t="s">
        <v>2303</v>
      </c>
    </row>
    <row r="268" s="1" customFormat="1" spans="1:15">
      <c r="A268" s="1" t="s">
        <v>15</v>
      </c>
      <c r="B268" s="1" t="s">
        <v>2304</v>
      </c>
      <c r="C268" s="1" t="s">
        <v>37</v>
      </c>
      <c r="D268" s="1" t="s">
        <v>2295</v>
      </c>
      <c r="F268" s="1" t="s">
        <v>2305</v>
      </c>
      <c r="I268" s="1" t="s">
        <v>2306</v>
      </c>
      <c r="J268" s="1" t="s">
        <v>2307</v>
      </c>
      <c r="K268" s="1" t="s">
        <v>2308</v>
      </c>
      <c r="L268" s="1" t="s">
        <v>2309</v>
      </c>
      <c r="M268" s="1" t="s">
        <v>2310</v>
      </c>
      <c r="N268" s="1" t="s">
        <v>2311</v>
      </c>
      <c r="O268" s="1" t="s">
        <v>2312</v>
      </c>
    </row>
    <row r="269" s="1" customFormat="1" spans="1:15">
      <c r="A269" s="1" t="s">
        <v>15</v>
      </c>
      <c r="B269" s="1" t="s">
        <v>2313</v>
      </c>
      <c r="C269" s="1" t="s">
        <v>246</v>
      </c>
      <c r="D269" s="1" t="s">
        <v>2295</v>
      </c>
      <c r="F269" s="1" t="s">
        <v>2314</v>
      </c>
      <c r="I269" s="1" t="s">
        <v>2315</v>
      </c>
      <c r="J269" s="1" t="s">
        <v>2316</v>
      </c>
      <c r="K269" s="1" t="s">
        <v>2317</v>
      </c>
      <c r="L269" s="1" t="s">
        <v>2318</v>
      </c>
      <c r="M269" s="1" t="s">
        <v>2319</v>
      </c>
      <c r="N269" s="1" t="s">
        <v>2320</v>
      </c>
      <c r="O269" s="1" t="s">
        <v>2321</v>
      </c>
    </row>
    <row r="270" s="1" customFormat="1" spans="1:15">
      <c r="A270" s="1" t="s">
        <v>15</v>
      </c>
      <c r="B270" s="1" t="s">
        <v>2322</v>
      </c>
      <c r="C270" s="1" t="s">
        <v>27</v>
      </c>
      <c r="D270" s="1" t="s">
        <v>2323</v>
      </c>
      <c r="F270" s="1" t="s">
        <v>2052</v>
      </c>
      <c r="I270" s="1" t="s">
        <v>2324</v>
      </c>
      <c r="J270" s="1" t="s">
        <v>2325</v>
      </c>
      <c r="K270" s="1" t="s">
        <v>2326</v>
      </c>
      <c r="L270" s="1" t="s">
        <v>2327</v>
      </c>
      <c r="M270" s="1" t="s">
        <v>2328</v>
      </c>
      <c r="N270" s="1" t="s">
        <v>2329</v>
      </c>
      <c r="O270" s="1" t="s">
        <v>2330</v>
      </c>
    </row>
    <row r="271" s="1" customFormat="1" spans="1:15">
      <c r="A271" s="1" t="s">
        <v>15</v>
      </c>
      <c r="B271" s="1" t="s">
        <v>2331</v>
      </c>
      <c r="C271" s="1" t="s">
        <v>63</v>
      </c>
      <c r="D271" s="1" t="s">
        <v>2295</v>
      </c>
      <c r="F271" s="1" t="s">
        <v>2332</v>
      </c>
      <c r="I271" s="1" t="s">
        <v>2333</v>
      </c>
      <c r="J271" s="1" t="s">
        <v>2334</v>
      </c>
      <c r="K271" s="1" t="s">
        <v>2335</v>
      </c>
      <c r="L271" s="1" t="s">
        <v>2336</v>
      </c>
      <c r="M271" s="1" t="s">
        <v>2337</v>
      </c>
      <c r="N271" s="1" t="s">
        <v>2338</v>
      </c>
      <c r="O271" s="1" t="s">
        <v>2339</v>
      </c>
    </row>
    <row r="272" s="1" customFormat="1" spans="1:15">
      <c r="A272" s="1" t="s">
        <v>15</v>
      </c>
      <c r="B272" s="1" t="s">
        <v>2340</v>
      </c>
      <c r="C272" s="1" t="s">
        <v>37</v>
      </c>
      <c r="D272" s="1" t="s">
        <v>2295</v>
      </c>
      <c r="F272" s="1" t="s">
        <v>2341</v>
      </c>
      <c r="J272" s="1" t="s">
        <v>2342</v>
      </c>
      <c r="K272" s="1" t="s">
        <v>2343</v>
      </c>
      <c r="L272" s="1" t="s">
        <v>2344</v>
      </c>
      <c r="M272" s="1" t="s">
        <v>2345</v>
      </c>
      <c r="N272" s="1" t="s">
        <v>2346</v>
      </c>
      <c r="O272" s="1" t="s">
        <v>2347</v>
      </c>
    </row>
    <row r="273" s="1" customFormat="1" spans="1:15">
      <c r="A273" s="1" t="s">
        <v>15</v>
      </c>
      <c r="B273" s="1" t="s">
        <v>2348</v>
      </c>
      <c r="C273" s="1" t="s">
        <v>37</v>
      </c>
      <c r="D273" s="1" t="s">
        <v>2295</v>
      </c>
      <c r="F273" s="1" t="s">
        <v>2349</v>
      </c>
      <c r="I273" s="1" t="s">
        <v>2350</v>
      </c>
      <c r="J273" s="1" t="s">
        <v>2351</v>
      </c>
      <c r="K273" s="1" t="s">
        <v>2352</v>
      </c>
      <c r="L273" s="1" t="s">
        <v>2353</v>
      </c>
      <c r="M273" s="1" t="s">
        <v>2354</v>
      </c>
      <c r="N273" s="1" t="s">
        <v>2355</v>
      </c>
      <c r="O273" s="1" t="s">
        <v>2356</v>
      </c>
    </row>
    <row r="274" s="1" customFormat="1" spans="1:15">
      <c r="A274" s="1" t="s">
        <v>15</v>
      </c>
      <c r="B274" s="1" t="s">
        <v>2357</v>
      </c>
      <c r="C274" s="1" t="s">
        <v>37</v>
      </c>
      <c r="D274" s="1" t="s">
        <v>2295</v>
      </c>
      <c r="F274" s="1" t="s">
        <v>2358</v>
      </c>
      <c r="I274" s="1" t="s">
        <v>2359</v>
      </c>
      <c r="J274" s="1" t="s">
        <v>2360</v>
      </c>
      <c r="K274" s="1" t="s">
        <v>2361</v>
      </c>
      <c r="L274" s="1" t="s">
        <v>2362</v>
      </c>
      <c r="M274" s="1" t="s">
        <v>2363</v>
      </c>
      <c r="N274" s="1" t="s">
        <v>2364</v>
      </c>
      <c r="O274" s="1" t="s">
        <v>2365</v>
      </c>
    </row>
    <row r="275" s="1" customFormat="1" spans="1:15">
      <c r="A275" s="1" t="s">
        <v>15</v>
      </c>
      <c r="B275" s="1" t="s">
        <v>2366</v>
      </c>
      <c r="C275" s="1" t="s">
        <v>246</v>
      </c>
      <c r="D275" s="1" t="s">
        <v>2367</v>
      </c>
      <c r="F275" s="1" t="s">
        <v>1343</v>
      </c>
      <c r="I275" s="1" t="s">
        <v>2368</v>
      </c>
      <c r="J275" s="1" t="s">
        <v>2369</v>
      </c>
      <c r="K275" s="1" t="s">
        <v>2370</v>
      </c>
      <c r="L275" s="1" t="s">
        <v>2371</v>
      </c>
      <c r="M275" s="1" t="s">
        <v>2372</v>
      </c>
      <c r="N275" s="1" t="s">
        <v>2373</v>
      </c>
      <c r="O275" s="1" t="s">
        <v>2374</v>
      </c>
    </row>
    <row r="276" s="1" customFormat="1" spans="1:15">
      <c r="A276" s="1" t="s">
        <v>15</v>
      </c>
      <c r="B276" s="1" t="s">
        <v>2375</v>
      </c>
      <c r="C276" s="1" t="s">
        <v>246</v>
      </c>
      <c r="D276" s="1" t="s">
        <v>2323</v>
      </c>
      <c r="F276" s="1" t="s">
        <v>2376</v>
      </c>
      <c r="I276" s="1" t="s">
        <v>2377</v>
      </c>
      <c r="J276" s="1" t="s">
        <v>2378</v>
      </c>
      <c r="K276" s="1" t="s">
        <v>2379</v>
      </c>
      <c r="L276" s="1" t="s">
        <v>2380</v>
      </c>
      <c r="M276" s="1" t="s">
        <v>2381</v>
      </c>
      <c r="N276" s="1" t="s">
        <v>2382</v>
      </c>
      <c r="O276" s="1" t="s">
        <v>2383</v>
      </c>
    </row>
    <row r="277" s="1" customFormat="1" spans="1:15">
      <c r="A277" s="1" t="s">
        <v>15</v>
      </c>
      <c r="B277" s="1" t="s">
        <v>2384</v>
      </c>
      <c r="C277" s="1" t="s">
        <v>27</v>
      </c>
      <c r="F277" s="1" t="s">
        <v>2385</v>
      </c>
      <c r="G277" s="1" t="e">
        <f>-id</f>
        <v>#NAME?</v>
      </c>
      <c r="I277" s="1" t="s">
        <v>2386</v>
      </c>
      <c r="J277" s="1" t="s">
        <v>2387</v>
      </c>
      <c r="K277" s="1" t="s">
        <v>2388</v>
      </c>
      <c r="L277" s="1" t="s">
        <v>2389</v>
      </c>
      <c r="M277" s="1" t="s">
        <v>2390</v>
      </c>
      <c r="N277" s="1" t="s">
        <v>2391</v>
      </c>
      <c r="O277" s="1" t="s">
        <v>2392</v>
      </c>
    </row>
    <row r="278" s="1" customFormat="1" spans="1:15">
      <c r="A278" s="1" t="s">
        <v>15</v>
      </c>
      <c r="B278" s="1" t="s">
        <v>2393</v>
      </c>
      <c r="C278" s="1" t="s">
        <v>37</v>
      </c>
      <c r="F278" s="1" t="s">
        <v>2385</v>
      </c>
      <c r="G278" s="1" t="e">
        <f>-ute</f>
        <v>#NAME?</v>
      </c>
      <c r="I278" s="1" t="s">
        <v>2394</v>
      </c>
      <c r="J278" s="1" t="s">
        <v>2395</v>
      </c>
      <c r="K278" s="1" t="s">
        <v>2396</v>
      </c>
      <c r="L278" s="1" t="s">
        <v>2397</v>
      </c>
      <c r="M278" s="1" t="s">
        <v>2398</v>
      </c>
      <c r="N278" s="1" t="s">
        <v>2399</v>
      </c>
      <c r="O278" s="1" t="s">
        <v>2400</v>
      </c>
    </row>
    <row r="279" s="1" customFormat="1" spans="1:15">
      <c r="A279" s="1" t="s">
        <v>15</v>
      </c>
      <c r="B279" s="1" t="s">
        <v>2401</v>
      </c>
      <c r="C279" s="1" t="s">
        <v>37</v>
      </c>
      <c r="F279" s="1" t="s">
        <v>2402</v>
      </c>
      <c r="G279" s="1" t="e">
        <f>-id</f>
        <v>#NAME?</v>
      </c>
      <c r="I279" s="1" t="s">
        <v>2403</v>
      </c>
      <c r="J279" s="1" t="s">
        <v>2404</v>
      </c>
      <c r="K279" s="1" t="s">
        <v>2405</v>
      </c>
      <c r="L279" s="1" t="s">
        <v>2406</v>
      </c>
      <c r="M279" s="1" t="s">
        <v>2407</v>
      </c>
      <c r="N279" s="1" t="s">
        <v>2408</v>
      </c>
      <c r="O279" s="1" t="s">
        <v>2409</v>
      </c>
    </row>
    <row r="280" s="1" customFormat="1" spans="1:15">
      <c r="A280" s="1" t="s">
        <v>15</v>
      </c>
      <c r="B280" s="1" t="s">
        <v>2410</v>
      </c>
      <c r="C280" s="1" t="s">
        <v>17</v>
      </c>
      <c r="F280" s="1" t="s">
        <v>2411</v>
      </c>
      <c r="G280" s="1" t="e">
        <f>-mony</f>
        <v>#NAME?</v>
      </c>
      <c r="I280" s="1" t="s">
        <v>2412</v>
      </c>
      <c r="J280" s="1" t="s">
        <v>2413</v>
      </c>
      <c r="K280" s="1" t="s">
        <v>2414</v>
      </c>
      <c r="L280" s="1" t="s">
        <v>2415</v>
      </c>
      <c r="M280" s="1" t="s">
        <v>2416</v>
      </c>
      <c r="N280" s="1" t="s">
        <v>2417</v>
      </c>
      <c r="O280" s="1" t="s">
        <v>2418</v>
      </c>
    </row>
    <row r="281" s="1" customFormat="1" spans="1:15">
      <c r="A281" s="1" t="s">
        <v>15</v>
      </c>
      <c r="B281" s="1" t="s">
        <v>2419</v>
      </c>
      <c r="C281" s="1" t="s">
        <v>17</v>
      </c>
      <c r="F281" s="1" t="s">
        <v>2385</v>
      </c>
      <c r="G281" s="1" t="e">
        <f>-me</f>
        <v>#NAME?</v>
      </c>
      <c r="I281" s="1" t="s">
        <v>2420</v>
      </c>
      <c r="J281" s="1" t="s">
        <v>2421</v>
      </c>
      <c r="K281" s="1" t="s">
        <v>2422</v>
      </c>
      <c r="L281" s="1" t="s">
        <v>2423</v>
      </c>
      <c r="M281" s="1" t="s">
        <v>2424</v>
      </c>
      <c r="N281" s="1" t="s">
        <v>2425</v>
      </c>
      <c r="O281" s="1" t="s">
        <v>2426</v>
      </c>
    </row>
    <row r="282" s="1" customFormat="1" spans="1:15">
      <c r="A282" s="1" t="s">
        <v>15</v>
      </c>
      <c r="B282" s="1" t="s">
        <v>2427</v>
      </c>
      <c r="C282" s="1" t="s">
        <v>17</v>
      </c>
      <c r="F282" s="1" t="s">
        <v>2428</v>
      </c>
      <c r="G282" s="1" t="s">
        <v>2429</v>
      </c>
      <c r="I282" s="1" t="s">
        <v>2430</v>
      </c>
      <c r="J282" s="1" t="s">
        <v>2431</v>
      </c>
      <c r="K282" s="1" t="s">
        <v>2432</v>
      </c>
      <c r="L282" s="1" t="s">
        <v>2433</v>
      </c>
      <c r="M282" s="1" t="s">
        <v>2434</v>
      </c>
      <c r="N282" s="1" t="s">
        <v>2435</v>
      </c>
      <c r="O282" s="1" t="s">
        <v>2436</v>
      </c>
    </row>
    <row r="283" s="1" customFormat="1" spans="1:15">
      <c r="A283" s="1" t="s">
        <v>15</v>
      </c>
      <c r="B283" s="1" t="s">
        <v>2437</v>
      </c>
      <c r="C283" s="1" t="s">
        <v>17</v>
      </c>
      <c r="F283" s="1" t="s">
        <v>2438</v>
      </c>
      <c r="G283" s="1" t="e">
        <f>-men</f>
        <v>#NAME?</v>
      </c>
      <c r="I283" s="1" t="s">
        <v>2439</v>
      </c>
      <c r="J283" s="1" t="s">
        <v>2440</v>
      </c>
      <c r="K283" s="1" t="s">
        <v>2441</v>
      </c>
      <c r="L283" s="1" t="s">
        <v>2442</v>
      </c>
      <c r="M283" s="1" t="s">
        <v>2443</v>
      </c>
      <c r="N283" s="1" t="s">
        <v>2444</v>
      </c>
      <c r="O283" s="1" t="s">
        <v>2445</v>
      </c>
    </row>
    <row r="284" s="1" customFormat="1" spans="1:15">
      <c r="A284" s="1" t="s">
        <v>15</v>
      </c>
      <c r="B284" s="1" t="s">
        <v>2446</v>
      </c>
      <c r="C284" s="1" t="s">
        <v>246</v>
      </c>
      <c r="D284" s="1" t="s">
        <v>1646</v>
      </c>
      <c r="F284" s="1" t="s">
        <v>2447</v>
      </c>
      <c r="G284" s="1" t="e">
        <f>-ate</f>
        <v>#NAME?</v>
      </c>
      <c r="I284" s="1" t="s">
        <v>2448</v>
      </c>
      <c r="J284" s="1" t="s">
        <v>2449</v>
      </c>
      <c r="K284" s="1" t="s">
        <v>2450</v>
      </c>
      <c r="L284" s="1" t="s">
        <v>2451</v>
      </c>
      <c r="M284" s="1" t="s">
        <v>2452</v>
      </c>
      <c r="N284" s="1" t="s">
        <v>2453</v>
      </c>
      <c r="O284" s="1" t="s">
        <v>2454</v>
      </c>
    </row>
    <row r="285" s="1" customFormat="1" spans="1:15">
      <c r="A285" s="1" t="s">
        <v>15</v>
      </c>
      <c r="B285" s="1" t="s">
        <v>2455</v>
      </c>
      <c r="C285" s="1" t="s">
        <v>17</v>
      </c>
      <c r="F285" s="1" t="s">
        <v>2428</v>
      </c>
      <c r="G285" s="1" t="s">
        <v>2456</v>
      </c>
      <c r="I285" s="1" t="s">
        <v>2457</v>
      </c>
      <c r="J285" s="1" t="s">
        <v>2458</v>
      </c>
      <c r="K285" s="1" t="s">
        <v>2459</v>
      </c>
      <c r="L285" s="1" t="s">
        <v>2460</v>
      </c>
      <c r="M285" s="1" t="s">
        <v>2461</v>
      </c>
      <c r="N285" s="1" t="s">
        <v>2462</v>
      </c>
      <c r="O285" s="1" t="s">
        <v>2463</v>
      </c>
    </row>
    <row r="286" s="1" customFormat="1" spans="1:15">
      <c r="A286" s="1" t="s">
        <v>15</v>
      </c>
      <c r="B286" s="1" t="s">
        <v>2464</v>
      </c>
      <c r="C286" s="1" t="s">
        <v>17</v>
      </c>
      <c r="F286" s="1" t="s">
        <v>2438</v>
      </c>
      <c r="G286" s="1" t="s">
        <v>2465</v>
      </c>
      <c r="H286" s="1" t="e">
        <f>-ure</f>
        <v>#NAME?</v>
      </c>
      <c r="I286" s="1" t="s">
        <v>2466</v>
      </c>
      <c r="J286" s="1" t="s">
        <v>2467</v>
      </c>
      <c r="K286" s="1" t="s">
        <v>2468</v>
      </c>
      <c r="L286" s="1" t="s">
        <v>2469</v>
      </c>
      <c r="M286" s="1" t="s">
        <v>2470</v>
      </c>
      <c r="N286" s="1" t="s">
        <v>2471</v>
      </c>
      <c r="O286" s="1" t="s">
        <v>2472</v>
      </c>
    </row>
    <row r="287" s="1" customFormat="1" spans="1:15">
      <c r="A287" s="1" t="s">
        <v>15</v>
      </c>
      <c r="B287" s="1" t="s">
        <v>2234</v>
      </c>
      <c r="C287" s="1" t="s">
        <v>63</v>
      </c>
      <c r="F287" s="1" t="s">
        <v>2234</v>
      </c>
      <c r="I287" s="1" t="s">
        <v>2473</v>
      </c>
      <c r="J287" s="1" t="s">
        <v>2474</v>
      </c>
      <c r="K287" s="1" t="s">
        <v>2475</v>
      </c>
      <c r="L287" s="1" t="s">
        <v>2476</v>
      </c>
      <c r="M287" s="1" t="s">
        <v>2477</v>
      </c>
      <c r="N287" s="1" t="s">
        <v>2478</v>
      </c>
      <c r="O287" s="1" t="s">
        <v>2479</v>
      </c>
    </row>
    <row r="288" s="1" customFormat="1" spans="1:15">
      <c r="A288" s="1" t="s">
        <v>15</v>
      </c>
      <c r="B288" s="1" t="s">
        <v>2480</v>
      </c>
      <c r="C288" s="1" t="s">
        <v>17</v>
      </c>
      <c r="F288" s="1" t="s">
        <v>2234</v>
      </c>
      <c r="G288" s="1" t="e">
        <f>-ion</f>
        <v>#NAME?</v>
      </c>
      <c r="I288" s="1" t="s">
        <v>2481</v>
      </c>
      <c r="J288" s="1" t="s">
        <v>2482</v>
      </c>
      <c r="K288" s="1" t="s">
        <v>2483</v>
      </c>
      <c r="L288" s="1" t="s">
        <v>2484</v>
      </c>
      <c r="M288" s="1" t="s">
        <v>2485</v>
      </c>
      <c r="N288" s="1" t="s">
        <v>2486</v>
      </c>
      <c r="O288" s="1" t="s">
        <v>2487</v>
      </c>
    </row>
    <row r="289" s="1" customFormat="1" spans="1:15">
      <c r="A289" s="1" t="s">
        <v>15</v>
      </c>
      <c r="B289" s="1" t="s">
        <v>2488</v>
      </c>
      <c r="C289" s="1" t="s">
        <v>37</v>
      </c>
      <c r="F289" s="1" t="s">
        <v>2234</v>
      </c>
      <c r="G289" s="1" t="e">
        <f>-ive</f>
        <v>#NAME?</v>
      </c>
      <c r="I289" s="1" t="s">
        <v>2489</v>
      </c>
      <c r="J289" s="1" t="s">
        <v>2490</v>
      </c>
      <c r="K289" s="1" t="s">
        <v>2491</v>
      </c>
      <c r="L289" s="1" t="s">
        <v>2492</v>
      </c>
      <c r="M289" s="1" t="s">
        <v>2493</v>
      </c>
      <c r="N289" s="1" t="s">
        <v>2494</v>
      </c>
      <c r="O289" s="1" t="s">
        <v>2495</v>
      </c>
    </row>
    <row r="290" s="1" customFormat="1" spans="1:15">
      <c r="A290" s="1" t="s">
        <v>15</v>
      </c>
      <c r="B290" s="1" t="s">
        <v>2496</v>
      </c>
      <c r="C290" s="1" t="s">
        <v>17</v>
      </c>
      <c r="F290" s="1" t="s">
        <v>2234</v>
      </c>
      <c r="G290" s="1" t="e">
        <f>-_xleta.or</f>
        <v>#VALUE!</v>
      </c>
      <c r="I290" s="1" t="s">
        <v>2497</v>
      </c>
      <c r="J290" s="1" t="s">
        <v>2498</v>
      </c>
      <c r="K290" s="1" t="s">
        <v>2499</v>
      </c>
      <c r="L290" s="1" t="s">
        <v>2500</v>
      </c>
      <c r="M290" s="1" t="s">
        <v>2501</v>
      </c>
      <c r="N290" s="1" t="s">
        <v>2502</v>
      </c>
      <c r="O290" s="1" t="s">
        <v>2503</v>
      </c>
    </row>
    <row r="291" s="1" customFormat="1" spans="1:15">
      <c r="A291" s="1" t="s">
        <v>15</v>
      </c>
      <c r="B291" s="1" t="s">
        <v>2504</v>
      </c>
      <c r="C291" s="1" t="s">
        <v>17</v>
      </c>
      <c r="F291" s="1" t="s">
        <v>2234</v>
      </c>
      <c r="G291" s="1" t="s">
        <v>2505</v>
      </c>
      <c r="H291" s="1" t="e">
        <f>-ity</f>
        <v>#NAME?</v>
      </c>
      <c r="I291" s="1" t="s">
        <v>2506</v>
      </c>
      <c r="J291" s="1" t="s">
        <v>2507</v>
      </c>
      <c r="K291" s="1" t="s">
        <v>2508</v>
      </c>
      <c r="L291" s="1" t="s">
        <v>2509</v>
      </c>
      <c r="M291" s="1" t="s">
        <v>2510</v>
      </c>
      <c r="N291" s="1" t="s">
        <v>2511</v>
      </c>
      <c r="O291" s="1" t="s">
        <v>2512</v>
      </c>
    </row>
    <row r="292" s="1" customFormat="1" spans="1:15">
      <c r="A292" s="1" t="s">
        <v>15</v>
      </c>
      <c r="B292" s="1" t="s">
        <v>2513</v>
      </c>
      <c r="C292" s="1" t="s">
        <v>37</v>
      </c>
      <c r="F292" s="1" t="s">
        <v>2234</v>
      </c>
      <c r="G292" s="1" t="s">
        <v>2514</v>
      </c>
      <c r="H292" s="1" t="e">
        <f>-al</f>
        <v>#NAME?</v>
      </c>
      <c r="I292" s="1" t="s">
        <v>2515</v>
      </c>
      <c r="J292" s="1" t="s">
        <v>2516</v>
      </c>
      <c r="K292" s="1" t="s">
        <v>2517</v>
      </c>
      <c r="L292" s="1" t="s">
        <v>2518</v>
      </c>
      <c r="M292" s="1" t="s">
        <v>2519</v>
      </c>
      <c r="N292" s="1" t="s">
        <v>2520</v>
      </c>
      <c r="O292" s="1" t="s">
        <v>2521</v>
      </c>
    </row>
    <row r="293" s="1" customFormat="1" spans="1:15">
      <c r="A293" s="1" t="s">
        <v>15</v>
      </c>
      <c r="B293" s="1" t="s">
        <v>2233</v>
      </c>
      <c r="C293" s="1" t="s">
        <v>246</v>
      </c>
      <c r="D293" s="1" t="s">
        <v>1271</v>
      </c>
      <c r="F293" s="1" t="s">
        <v>2234</v>
      </c>
      <c r="I293" s="1" t="s">
        <v>2522</v>
      </c>
      <c r="J293" s="1" t="s">
        <v>2523</v>
      </c>
      <c r="K293" s="1" t="s">
        <v>2237</v>
      </c>
      <c r="L293" s="1" t="s">
        <v>2238</v>
      </c>
      <c r="M293" s="1" t="s">
        <v>2239</v>
      </c>
      <c r="N293" s="1" t="s">
        <v>2524</v>
      </c>
      <c r="O293" s="1" t="s">
        <v>2525</v>
      </c>
    </row>
    <row r="294" s="1" customFormat="1" spans="1:15">
      <c r="A294" s="1" t="s">
        <v>15</v>
      </c>
      <c r="B294" s="1" t="s">
        <v>2259</v>
      </c>
      <c r="C294" s="1" t="s">
        <v>37</v>
      </c>
      <c r="D294" s="1" t="s">
        <v>1646</v>
      </c>
      <c r="F294" s="1" t="s">
        <v>2234</v>
      </c>
      <c r="I294" s="1" t="s">
        <v>2526</v>
      </c>
      <c r="J294" s="1" t="s">
        <v>2527</v>
      </c>
      <c r="K294" s="1" t="s">
        <v>2262</v>
      </c>
      <c r="L294" s="1" t="s">
        <v>2528</v>
      </c>
      <c r="M294" s="1" t="s">
        <v>2529</v>
      </c>
      <c r="N294" s="1" t="s">
        <v>2530</v>
      </c>
      <c r="O294" s="1" t="s">
        <v>2531</v>
      </c>
    </row>
    <row r="295" s="1" customFormat="1" spans="1:15">
      <c r="A295" s="1" t="s">
        <v>15</v>
      </c>
      <c r="B295" s="1" t="s">
        <v>2285</v>
      </c>
      <c r="C295" s="1" t="s">
        <v>246</v>
      </c>
      <c r="D295" s="1" t="s">
        <v>2286</v>
      </c>
      <c r="F295" s="1" t="s">
        <v>2234</v>
      </c>
      <c r="I295" s="1" t="s">
        <v>2532</v>
      </c>
      <c r="J295" s="1" t="s">
        <v>2533</v>
      </c>
      <c r="K295" s="1" t="s">
        <v>2289</v>
      </c>
      <c r="L295" s="1" t="s">
        <v>2534</v>
      </c>
      <c r="M295" s="1" t="s">
        <v>2535</v>
      </c>
      <c r="N295" s="1" t="s">
        <v>2536</v>
      </c>
      <c r="O295" s="1" t="s">
        <v>2537</v>
      </c>
    </row>
    <row r="296" s="1" customFormat="1" spans="1:15">
      <c r="A296" s="1" t="s">
        <v>15</v>
      </c>
      <c r="B296" s="1" t="s">
        <v>2242</v>
      </c>
      <c r="C296" s="1" t="s">
        <v>17</v>
      </c>
      <c r="D296" s="1" t="s">
        <v>2243</v>
      </c>
      <c r="F296" s="1" t="s">
        <v>2234</v>
      </c>
      <c r="G296" s="1" t="e">
        <f>-ion</f>
        <v>#NAME?</v>
      </c>
      <c r="I296" s="1" t="s">
        <v>2538</v>
      </c>
      <c r="J296" s="1" t="s">
        <v>2539</v>
      </c>
      <c r="K296" s="1" t="s">
        <v>2246</v>
      </c>
      <c r="L296" s="1" t="s">
        <v>2540</v>
      </c>
      <c r="M296" s="1" t="s">
        <v>2541</v>
      </c>
      <c r="N296" s="1" t="s">
        <v>2542</v>
      </c>
      <c r="O296" s="1" t="s">
        <v>2543</v>
      </c>
    </row>
    <row r="297" s="1" customFormat="1" spans="1:15">
      <c r="A297" s="1" t="s">
        <v>15</v>
      </c>
      <c r="B297" s="1" t="s">
        <v>2251</v>
      </c>
      <c r="C297" s="1" t="s">
        <v>246</v>
      </c>
      <c r="F297" s="1" t="s">
        <v>2234</v>
      </c>
      <c r="G297" s="1" t="s">
        <v>2505</v>
      </c>
      <c r="H297" s="1" t="e">
        <f>-ate</f>
        <v>#NAME?</v>
      </c>
      <c r="I297" s="1" t="s">
        <v>2544</v>
      </c>
      <c r="J297" s="1" t="s">
        <v>2545</v>
      </c>
      <c r="K297" s="1" t="s">
        <v>2254</v>
      </c>
      <c r="L297" s="1" t="s">
        <v>2546</v>
      </c>
      <c r="M297" s="1" t="s">
        <v>2547</v>
      </c>
      <c r="N297" s="1" t="s">
        <v>2548</v>
      </c>
      <c r="O297" s="1" t="s">
        <v>2549</v>
      </c>
    </row>
    <row r="298" s="1" customFormat="1" spans="1:15">
      <c r="A298" s="1" t="s">
        <v>15</v>
      </c>
      <c r="B298" s="1" t="s">
        <v>2550</v>
      </c>
      <c r="C298" s="1" t="s">
        <v>246</v>
      </c>
      <c r="D298" s="1" t="s">
        <v>1721</v>
      </c>
      <c r="F298" s="1" t="s">
        <v>2234</v>
      </c>
      <c r="I298" s="1" t="s">
        <v>2551</v>
      </c>
      <c r="J298" s="1" t="s">
        <v>2552</v>
      </c>
      <c r="K298" s="1" t="s">
        <v>2553</v>
      </c>
      <c r="L298" s="1" t="s">
        <v>2554</v>
      </c>
      <c r="M298" s="1" t="s">
        <v>2555</v>
      </c>
      <c r="N298" s="1" t="s">
        <v>2556</v>
      </c>
      <c r="O298" s="1" t="s">
        <v>2557</v>
      </c>
    </row>
  </sheetData>
  <autoFilter xmlns:etc="http://www.wps.cn/officeDocument/2017/etCustomData" ref="A1:O5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词根单词导入模板_20260106133304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2026-01-06T05:33:00Z</dcterms:created>
  <dcterms:modified xsi:type="dcterms:W3CDTF">2026-01-06T05:33:53Z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A4FDD36F2B3141D1B4C927F575E9E2FA_12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